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Р ПР" r:id="rId1" sheetId="1" state="visible"/>
    <sheet name="Р ПР 2021-2023" r:id="rId2" sheetId="2" state="hidden"/>
    <sheet name="прил. 2 по МП к ПЗ 2022" r:id="rId3" sheetId="3" state="hidden"/>
    <sheet name="прил. 2 по МП к ПЗ 2023" r:id="rId4" sheetId="4" state="hidden"/>
    <sheet name="прил. 2 по МП к ПЗ 2024" r:id="rId5" sheetId="5" state="hidden"/>
    <sheet name="прил. 3 по неМП 2022" r:id="rId6" sheetId="6" state="hidden"/>
    <sheet name="прил. 3 по неМП 2023" r:id="rId7" sheetId="7" state="hidden"/>
    <sheet name="прил. 3 по неМП 2024" r:id="rId8" sheetId="8" state="hidden"/>
    <sheet name="Лист1" r:id="rId9" sheetId="9" state="visible"/>
  </sheets>
  <definedNames>
    <definedName hidden="false" localSheetId="0" name="_xlnm.Print_Area">'Р ПР'!$A$1:$K$53</definedName>
    <definedName hidden="true" localSheetId="0" name="_xlnm._FilterDatabase">'Р ПР'!$D$3:$G$53</definedName>
    <definedName hidden="false" localSheetId="1" name="_xlnm.Print_Area">'Р ПР 2021-2023'!$A$1:$E$50</definedName>
    <definedName hidden="true" localSheetId="1" name="_xlnm._FilterDatabase">'Р ПР 2021-2023'!$C$1:$D$64</definedName>
    <definedName hidden="false" localSheetId="2" name="Print_Titles">'прил. 2 по МП к ПЗ 2022'!$8:$8</definedName>
    <definedName hidden="false" localSheetId="2" name="_xlnm.Print_Area">'прил. 2 по МП к ПЗ 2022'!$A$1:$K$28</definedName>
    <definedName hidden="false" localSheetId="3" name="Print_Titles">'прил. 2 по МП к ПЗ 2023'!$8:$8</definedName>
    <definedName hidden="false" localSheetId="3" name="_xlnm.Print_Area">'прил. 2 по МП к ПЗ 2023'!$A$1:$K$28</definedName>
    <definedName hidden="false" localSheetId="4" name="Print_Titles">'прил. 2 по МП к ПЗ 2024'!$8:$8</definedName>
    <definedName hidden="false" localSheetId="4" name="_xlnm.Print_Area">'прил. 2 по МП к ПЗ 2024'!$A$1:$K$30</definedName>
    <definedName hidden="false" localSheetId="5" name="Print_Titles">'прил. 3 по неМП 2022'!$9:$9</definedName>
    <definedName hidden="false" localSheetId="5" name="_xlnm.Print_Area">'прил. 3 по неМП 2022'!$A$1:$K$27</definedName>
    <definedName hidden="false" localSheetId="6" name="Print_Titles">'прил. 3 по неМП 2023'!$9:$9</definedName>
    <definedName hidden="false" localSheetId="6" name="_xlnm.Print_Area">'прил. 3 по неМП 2023'!$A$1:$K$29</definedName>
    <definedName hidden="false" localSheetId="7" name="Print_Titles">'прил. 3 по неМП 2024'!$9:$9</definedName>
    <definedName hidden="false" localSheetId="7" name="_xlnm.Print_Area">'прил. 3 по неМП 2024'!$A$1:$K$29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<sst xmlns="http://schemas.openxmlformats.org/spreadsheetml/2006/main" xmlns:a="http://schemas.openxmlformats.org/drawingml/2006/main" xmlns:a15="http://schemas.microsoft.com/office/drawing/2012/main" xmlns:asvg="http://schemas.microsoft.com/office/drawing/2016/SVG/main" xmlns:c="http://schemas.openxmlformats.org/drawingml/2006/chart" xmlns:co="http://ncloudtech.com" xmlns:co-ooxml="http://ncloudtech.com/ooxml" xmlns:m="http://schemas.openxmlformats.org/officeDocument/2006/math" xmlns:mc="http://schemas.openxmlformats.org/markup-compatibility/2006" xmlns:o="urn:schemas-microsoft-com:office:office" xmlns:p="http://schemas.openxmlformats.org/presentationml/2006/main" xmlns:pic="http://schemas.openxmlformats.org/drawingml/2006/picture" xmlns:r="http://schemas.openxmlformats.org/officeDocument/2006/relationships" xmlns:s="http://schemas.openxmlformats.org/officeDocument/2006/sharedTypes" xmlns:sl="http://schemas.openxmlformats.org/schemaLibrary/2006/main" xmlns:v="urn:schemas-microsoft-com:vml" xmlns:w="http://schemas.openxmlformats.org/wordprocessingml/2006/main" xmlns:w10="urn:schemas-microsoft-com:office:word" xmlns:w14="http://schemas.microsoft.com/office/word/2010/wordml" xmlns:w15="http://schemas.microsoft.com/office/word/2012/wordml" xmlns:wp="http://schemas.openxmlformats.org/drawingml/2006/wordprocessingDrawing" xmlns:wpg="http://schemas.microsoft.com/office/word/2010/wordprocessingGroup" xmlns:wps="http://schemas.microsoft.com/office/word/2010/wordprocessingShape" xmlns:x="urn:schemas-microsoft-com:office:excel" xmlns:x12ac="http://schemas.microsoft.com/office/spreadsheetml/2011/1/ac" xmlns:x14="http://schemas.microsoft.com/office/spreadsheetml/2009/9/main" xmlns:xdr="http://schemas.openxmlformats.org/drawingml/2006/spreadsheetDrawing" xmlns:xm="http://schemas.microsoft.com/office/excel/2006/main" mc:Ignorable="co co-ooxml w14 x14 w15">
  <si>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Сведения об исполнении бюджета города Ставрополя за полугодие 2024 года по расходам </t>
    </r>
    <r>
      <t xml:space="preserve">
</t>
    </r>
    <r>
      <t>в разрезе разделов и подразделов бюджетной классификации расходов</t>
    </r>
  </si>
  <si>
    <t>Рз</t>
  </si>
  <si>
    <t>ПР</t>
  </si>
  <si>
    <t>Наименование</t>
  </si>
  <si>
    <t>2023 год (предыдущий год)</t>
  </si>
  <si>
    <t>2024 год (текущий год)</t>
  </si>
  <si>
    <r>
      <t xml:space="preserve">Уточненный план </t>
    </r>
    <r>
      <t xml:space="preserve">
</t>
    </r>
    <r>
      <t>(годовой)</t>
    </r>
  </si>
  <si>
    <t>Исполнение год</t>
  </si>
  <si>
    <t>Исполнение на отчетную дату в 2023 г. (01.07.2023)</t>
  </si>
  <si>
    <t>Уточненный план</t>
  </si>
  <si>
    <t>Темп уточненного плана  к исполнению предыдущего года</t>
  </si>
  <si>
    <t>Исполнение на отчетную дату (01.07.2024)</t>
  </si>
  <si>
    <t>% исполнения к уточненному плану 2024 г.</t>
  </si>
  <si>
    <t>Темп к соотв. периоду прошлого года</t>
  </si>
  <si>
    <t xml:space="preserve">01     </t>
  </si>
  <si>
    <t>00</t>
  </si>
  <si>
    <t>Общегосударственные вопросы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</si>
  <si>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</si>
  <si>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</si>
  <si>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</si>
  <si>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</si>
  <si>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</si>
  <si>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</si>
  <si>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</si>
  <si>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</si>
  <si>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</si>
  <si>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</si>
  <si>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</si>
  <si>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Обеспечение проведения выборов и референдумов</t>
  </si>
  <si>
    <t>-</t>
  </si>
  <si>
    <t>08</t>
  </si>
  <si>
    <t>Международные отношения и международное сотрудничество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</si>
  <si>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</si>
  <si>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</si>
  <si>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</si>
  <si>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</si>
  <si>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</si>
  <si>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</si>
  <si>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</si>
  <si>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</si>
  <si>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</si>
  <si>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</si>
  <si>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Водное хозяйство</t>
  </si>
  <si>
    <t>Лесное хозяйство</t>
  </si>
  <si>
    <t>09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</si>
  <si>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</si>
  <si>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</si>
  <si>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</si>
  <si>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</si>
  <si>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01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</si>
  <si>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</si>
  <si>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</si>
  <si>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</si>
  <si>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</si>
  <si>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</si>
  <si>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</si>
  <si>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</si>
  <si>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</si>
  <si>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</si>
  <si>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Высшее образование</t>
  </si>
  <si>
    <t xml:space="preserve">Молодежная политика </t>
  </si>
  <si>
    <t>Другие вопросы в области образования</t>
  </si>
  <si>
    <t xml:space="preserve">Культура, кинематография </t>
  </si>
  <si>
    <t>Культура</t>
  </si>
  <si>
    <t xml:space="preserve">Другие вопросы в области культуры, кинематографии 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</si>
  <si>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</si>
  <si>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</si>
  <si>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</si>
  <si>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</si>
  <si>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</si>
  <si>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</si>
  <si>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</si>
  <si>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</si>
  <si>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</si>
  <si>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</si>
  <si>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</si>
  <si>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</si>
  <si>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</si>
  <si>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</si>
  <si>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ВСЕГО:</t>
  </si>
  <si>
    <t xml:space="preserve">Р ПР  </t>
  </si>
  <si>
    <t xml:space="preserve">01     02     </t>
  </si>
  <si>
    <t xml:space="preserve">01     03     </t>
  </si>
  <si>
    <t xml:space="preserve">01     04     </t>
  </si>
  <si>
    <t xml:space="preserve">01     05     </t>
  </si>
  <si>
    <t xml:space="preserve">01     06     </t>
  </si>
  <si>
    <t xml:space="preserve">01     07     </t>
  </si>
  <si>
    <t xml:space="preserve">01     11     </t>
  </si>
  <si>
    <t>01     13</t>
  </si>
  <si>
    <t xml:space="preserve">03     </t>
  </si>
  <si>
    <t xml:space="preserve">03     10     </t>
  </si>
  <si>
    <t xml:space="preserve">03     14     </t>
  </si>
  <si>
    <t xml:space="preserve">04     </t>
  </si>
  <si>
    <t xml:space="preserve">04     06     </t>
  </si>
  <si>
    <t xml:space="preserve">04     07     </t>
  </si>
  <si>
    <t xml:space="preserve">04     09    </t>
  </si>
  <si>
    <t xml:space="preserve">04     12     </t>
  </si>
  <si>
    <t xml:space="preserve">05     </t>
  </si>
  <si>
    <t xml:space="preserve">05     01     </t>
  </si>
  <si>
    <t xml:space="preserve">05     02     </t>
  </si>
  <si>
    <t xml:space="preserve">05     03     </t>
  </si>
  <si>
    <t xml:space="preserve">05     05     </t>
  </si>
  <si>
    <t xml:space="preserve">07     </t>
  </si>
  <si>
    <t xml:space="preserve">07     01     </t>
  </si>
  <si>
    <t xml:space="preserve">07     02     </t>
  </si>
  <si>
    <t xml:space="preserve">07     03     </t>
  </si>
  <si>
    <t xml:space="preserve">07     05     </t>
  </si>
  <si>
    <t xml:space="preserve">07     07     </t>
  </si>
  <si>
    <t xml:space="preserve">07     09     </t>
  </si>
  <si>
    <t xml:space="preserve">08     </t>
  </si>
  <si>
    <t xml:space="preserve">08     01     </t>
  </si>
  <si>
    <t xml:space="preserve">08     04     </t>
  </si>
  <si>
    <t xml:space="preserve">10     </t>
  </si>
  <si>
    <t xml:space="preserve">10     03     </t>
  </si>
  <si>
    <t xml:space="preserve">10     04     </t>
  </si>
  <si>
    <t xml:space="preserve">10     06     </t>
  </si>
  <si>
    <t xml:space="preserve">11     01     </t>
  </si>
  <si>
    <t xml:space="preserve">11     02    </t>
  </si>
  <si>
    <t>11     03</t>
  </si>
  <si>
    <t xml:space="preserve">11     05     </t>
  </si>
  <si>
    <t>12     01</t>
  </si>
  <si>
    <t xml:space="preserve">12     02    </t>
  </si>
  <si>
    <t xml:space="preserve">13     01     </t>
  </si>
  <si>
    <t>Условно утвержденные расходы</t>
  </si>
  <si>
    <t>должно быть</t>
  </si>
  <si>
    <t>отклонение</t>
  </si>
  <si>
    <t>соц. Сфера</t>
  </si>
  <si>
    <t>ЖКХ</t>
  </si>
  <si>
    <t>другие</t>
  </si>
  <si>
    <t>Уточнение расходной части бюджета города Ставрополя в разрезе муниципальных программ города Ставрополя на 2022 год</t>
  </si>
  <si>
    <t>Код</t>
  </si>
  <si>
    <t>в том числе за счет средств:</t>
  </si>
  <si>
    <t>Изменения</t>
  </si>
  <si>
    <t xml:space="preserve">Проект бюджета города Ставрополя </t>
  </si>
  <si>
    <t xml:space="preserve"> бюджета города Ставрополя</t>
  </si>
  <si>
    <t>федерального бюджета и бюджета Ставропольского края</t>
  </si>
  <si>
    <t>всего</t>
  </si>
  <si>
    <t>по средствам  бюджета города Ставрополя</t>
  </si>
  <si>
    <t>по средствам федерального бюджета и бюджета Ставропольского края</t>
  </si>
  <si>
    <t>2</t>
  </si>
  <si>
    <t>3</t>
  </si>
  <si>
    <t>4</t>
  </si>
  <si>
    <t>6</t>
  </si>
  <si>
    <t>7</t>
  </si>
  <si>
    <t>8</t>
  </si>
  <si>
    <t>Муниципальная программа «Развитие образования в городе Ставрополе»</t>
  </si>
  <si>
    <t>Муниципальная программа «Поддержка садоводческих, огороднических и дачных некоммерческих объединений граждан, расположенных на территории города Ставрополя»</t>
  </si>
  <si>
    <t>Муниципальная программа «Социальная поддержка населения города Ставрополя»</t>
  </si>
  <si>
    <t>Муниципальная программа «Развитие жилищно-коммунального хозяйства, транспортной системы на территории города Ставрополя, благоустройство территории города Ставрополя»</t>
  </si>
  <si>
    <t>Муниципальная программа «Развитие градостроительства на территории города Ставрополя»</t>
  </si>
  <si>
    <t>Муниципальная программа «Обеспечение жильем молодых семей в городе Ставрополе»</t>
  </si>
  <si>
    <t>Муниципальная программа «Культура города Ставрополя»</t>
  </si>
  <si>
    <t>Муниципальная программа «Развитие физической культуры и спорта в городе Ставрополе»</t>
  </si>
  <si>
    <t>Муниципальная программа «Молодежь города Ставрополя»</t>
  </si>
  <si>
    <t>Муниципальная программа «Управление муниципальными финансами и муниципальным долгом города Ставрополя»</t>
  </si>
  <si>
    <t>Муниципальная программа  «Управление и распоряжение имуществом, находящимся в муниципальной собственности города Ставрополя, в том числе земельными ресурсами»</t>
  </si>
  <si>
    <t>Муниципальная программа «Экономическое развитие города Ставрополя»</t>
  </si>
  <si>
    <t>Муниципальная программа «Развитие муниципальной службы и противодействие коррупции в городе Ставрополе»</t>
  </si>
  <si>
    <t>Муниципальная программа «Развитие информационного общества, оптимизация и повышение качества предоставления государственных и муниципальных услуг в городе Ставрополе»</t>
  </si>
  <si>
    <t>15</t>
  </si>
  <si>
    <t>Муниципальная программа «Обеспечение безопасности, общественного порядка и профилактика правонарушений в городе Ставрополе»</t>
  </si>
  <si>
    <t>16</t>
  </si>
  <si>
    <t>Муниципальная программа «Обеспечение гражданской обороны, пожарной безопасности, безопасности людей на водных объектах, организация деятельности аварийно-спасательных служб, защита населения и территории города Ставрополя от чрезвычайных ситуаций»</t>
  </si>
  <si>
    <t>17</t>
  </si>
  <si>
    <t>Муниципальная программа «Энергосбережение и повышение энергетической эффективности в городе Ставрополе»</t>
  </si>
  <si>
    <t>18</t>
  </si>
  <si>
    <t>Муниципальная программа «Развитие казачества в городе Ставрополе»</t>
  </si>
  <si>
    <t>20</t>
  </si>
  <si>
    <t>Муниципальная программа «Формирование современной городской среды на территории города Ставрополя»</t>
  </si>
  <si>
    <t>Итого:</t>
  </si>
  <si>
    <t>д.б.</t>
  </si>
  <si>
    <t>откл</t>
  </si>
  <si>
    <t>д б</t>
  </si>
  <si>
    <t>итого</t>
  </si>
  <si>
    <t>ас бюджет</t>
  </si>
  <si>
    <t>остатки на 01.01.2016</t>
  </si>
  <si>
    <t>без остатков</t>
  </si>
  <si>
    <t>БЫЛО ВСЕГО</t>
  </si>
  <si>
    <t>м.б.</t>
  </si>
  <si>
    <t>межб. Трансф</t>
  </si>
  <si>
    <t>ИЗМ ВСЕГО</t>
  </si>
  <si>
    <t>СТАЛО ВСЕГО</t>
  </si>
  <si>
    <t>остатки</t>
  </si>
  <si>
    <t>Приложение 2</t>
  </si>
  <si>
    <t>к пояснительной записке</t>
  </si>
  <si>
    <t>Уточнение расходной части бюджета города Ставрополя в разрезе муниципальных программ города Ставрополя на 2023 год</t>
  </si>
  <si>
    <t>откл.</t>
  </si>
  <si>
    <t>Уточнение расходной части бюджета города Ставрополя в разрезе муниципальных программ города Ставрополя на 2024 год</t>
  </si>
  <si>
    <t>тыс. рублей</t>
  </si>
  <si>
    <t>5</t>
  </si>
  <si>
    <t>9</t>
  </si>
  <si>
    <t>непрогр</t>
  </si>
  <si>
    <t>Приложение 3</t>
  </si>
  <si>
    <t xml:space="preserve">Уточнение расходной части бюджета города Ставрополя </t>
  </si>
  <si>
    <t>по непрограммным направлениям деятельности органов местного самоуправления города Ставрополя на 2022 год</t>
  </si>
  <si>
    <t>Проект бюджета города Ставрополя с учетом изменений</t>
  </si>
  <si>
    <t>проверка</t>
  </si>
  <si>
    <t>Обеспечение деятельности Ставропольской городской Думы</t>
  </si>
  <si>
    <t>Обеспечение деятельности администрации города Ставрополя</t>
  </si>
  <si>
    <t>Обеспечение деятельности комитета по управлению муниципальным имуществом города Ставрополя</t>
  </si>
  <si>
    <t>Обеспечение деятельности комитета финансов и бюджета администрации города Ставрополя</t>
  </si>
  <si>
    <t>Обеспечение деятельности комитета экономического развития и торговли администрации города Ставрополя</t>
  </si>
  <si>
    <t>Обеспечение деятельности комитета образования администрации города Ставрополя</t>
  </si>
  <si>
    <t>Обеспечение деятельности комитета культуры и молодежной политики администрации города Ставрополя</t>
  </si>
  <si>
    <t>Обеспечение деятельности комитета труда и социальной защиты населения администрации города Ставрополя</t>
  </si>
  <si>
    <t>Обеспечение деятельности комитета физической культуры и спорта администрации города Ставрополя</t>
  </si>
  <si>
    <t>Обеспечение деятельности администрации Ленинского района города Ставрополя</t>
  </si>
  <si>
    <t>Обеспечение деятельности администрации Октябрьского района города Ставрополя</t>
  </si>
  <si>
    <t>Обеспечение деятельности администрации Промышленного района города Ставрополя</t>
  </si>
  <si>
    <t>Обеспечение деятельности комитета городского хозяйства администрации города Ставрополя</t>
  </si>
  <si>
    <t xml:space="preserve">Обеспечение деятельности комитета градостроительства администрации города Ставрополя </t>
  </si>
  <si>
    <t>Обеспечение деятельности комитета по делам гражданской обороны и чрезвычайным ситуациям администрации города Ставрополя</t>
  </si>
  <si>
    <t>86</t>
  </si>
  <si>
    <r>
      <t>Обеспечение деятельности контрольно-счетной</t>
    </r>
    <r>
      <t xml:space="preserve">
</t>
    </r>
    <r>
      <t>палаты города Ставрополя</t>
    </r>
  </si>
  <si>
    <t>Реализация иных функций Ставропольской городской Думы, администрации города Ставрополя, ее отраслевых (функциональных) и территориальных органов</t>
  </si>
  <si>
    <t>Итого</t>
  </si>
  <si>
    <t>по непрограммным направлениям деятельности органов местного самоуправления города Ставрополя на 2023 год</t>
  </si>
  <si>
    <t>Итого по непрограммным</t>
  </si>
  <si>
    <t>по непрограммным направлениям деятельности органов местного самоуправления города Ставрополя на 2024 год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</si>
</sst>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%" formatCode="0.00%" numFmtId="1001"/>
    <numFmt co:extendedFormatCode="#,##0.00" formatCode="#,##0.00" numFmtId="1002"/>
    <numFmt co:extendedFormatCode="@" formatCode="@" numFmtId="1003"/>
    <numFmt co:extendedFormatCode="#,##0" formatCode="#,##0" numFmtId="1004"/>
  </numFmts>
  <fonts count="27">
    <font>
      <name val="Calibri"/>
      <color theme="1" tint="0"/>
      <sz val="11"/>
    </font>
    <font>
      <name val="Arial Cyr"/>
      <color theme="1" tint="0"/>
      <sz val="14"/>
    </font>
    <font>
      <name val="Arial Cyr"/>
      <sz val="14"/>
    </font>
    <font>
      <name val="Arial Cyr"/>
      <color rgb="FF0000" tint="0"/>
      <sz val="14"/>
    </font>
    <font>
      <name val="Times New Roman"/>
      <b val="true"/>
      <sz val="20"/>
    </font>
    <font>
      <name val="Times New Roman"/>
      <b val="true"/>
      <sz val="11"/>
    </font>
    <font>
      <name val="Arial Cyr"/>
      <b val="true"/>
      <sz val="12"/>
    </font>
    <font>
      <name val="Times New Roman"/>
      <sz val="11"/>
    </font>
    <font>
      <name val="Arial Cyr"/>
      <sz val="12"/>
    </font>
    <font>
      <name val="Arial Cyr"/>
      <color rgb="FF0000" tint="0"/>
      <sz val="12"/>
    </font>
    <font>
      <name val="Times New Roman"/>
      <b val="true"/>
      <sz val="11"/>
      <u val="single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4"/>
    </font>
    <font>
      <name val="Arial"/>
      <sz val="10"/>
    </font>
    <font>
      <name val="Times New Roman"/>
      <sz val="12"/>
    </font>
    <font>
      <name val="Arial Cyr"/>
      <i val="true"/>
      <sz val="14"/>
    </font>
    <font>
      <name val="Arial Cyr"/>
      <b val="true"/>
      <sz val="14"/>
    </font>
    <font>
      <name val="Times New Roman"/>
      <b val="true"/>
      <sz val="12"/>
    </font>
    <font>
      <name val="Times New Roman"/>
      <b val="true"/>
      <sz val="14"/>
    </font>
    <font>
      <name val="Arial Cyr"/>
      <color rgb="7030A0" tint="0"/>
      <sz val="11"/>
    </font>
    <font>
      <name val="Arial Cyr"/>
      <sz val="11"/>
    </font>
    <font>
      <name val="Arial Cyr"/>
      <color rgb="0070C0" tint="0"/>
      <sz val="11"/>
    </font>
    <font>
      <name val="Arial Cyr"/>
      <color rgb="7030A0" tint="0"/>
      <sz val="14"/>
    </font>
    <font>
      <name val="Arial Cyr"/>
      <color rgb="002060" tint="0"/>
      <sz val="14"/>
    </font>
    <font>
      <name val="Arial Cyr"/>
      <color rgb="0070C0" tint="0"/>
      <sz val="14"/>
    </font>
    <font>
      <name val="Times New Roman"/>
      <sz val="10"/>
    </font>
  </fonts>
  <fills count="8">
    <fill>
      <patternFill patternType="none"/>
    </fill>
    <fill>
      <patternFill patternType="gray125"/>
    </fill>
    <fill>
      <patternFill patternType="solid">
        <fgColor rgb="FFFF00" tint="0"/>
      </patternFill>
    </fill>
    <fill>
      <patternFill patternType="solid">
        <fgColor rgb="CCFFCC" tint="0"/>
      </patternFill>
    </fill>
    <fill>
      <patternFill patternType="solid">
        <fgColor theme="9" tint="0.799981688894314"/>
      </patternFill>
    </fill>
    <fill>
      <patternFill patternType="solid">
        <fgColor theme="6" tint="0.799981688894314"/>
      </patternFill>
    </fill>
    <fill>
      <patternFill patternType="solid">
        <fgColor theme="8" tint="0.799981688894314"/>
      </patternFill>
    </fill>
    <fill>
      <patternFill patternType="solid">
        <fgColor rgb="FFCC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/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none"/>
      <right style="medium">
        <color rgb="000000" tint="0"/>
      </right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63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ill="true" applyFont="true" applyNumberFormat="true" borderId="0" fillId="2" fontId="2" numFmtId="1000" quotePrefix="false"/>
    <xf applyAlignment="true" applyFont="true" applyNumberFormat="true" borderId="0" fillId="0" fontId="2" numFmtId="1001" quotePrefix="false">
      <alignment horizontal="right"/>
    </xf>
    <xf applyAlignment="true" applyFont="true" applyNumberFormat="true" borderId="0" fillId="0" fontId="4" numFmtId="1000" quotePrefix="false">
      <alignment horizontal="center" vertical="center" wrapText="true"/>
    </xf>
    <xf applyAlignment="true" applyBorder="true" applyFill="true" applyFont="true" applyNumberFormat="true" borderId="1" fillId="3" fontId="5" numFmtId="1000" quotePrefix="false">
      <alignment horizontal="center" vertical="center" wrapText="true"/>
    </xf>
    <xf applyAlignment="true" applyBorder="true" applyFill="true" applyFont="true" applyNumberFormat="true" borderId="2" fillId="3" fontId="5" numFmtId="1000" quotePrefix="false">
      <alignment horizontal="center" vertical="center" wrapText="true"/>
    </xf>
    <xf applyAlignment="true" applyBorder="true" applyFill="true" applyFont="true" applyNumberFormat="true" borderId="3" fillId="3" fontId="5" numFmtId="1000" quotePrefix="false">
      <alignment horizontal="center" vertical="center" wrapText="true"/>
    </xf>
    <xf applyAlignment="true" applyBorder="true" applyFill="true" applyFont="true" applyNumberFormat="true" borderId="1" fillId="3" fontId="6" numFmtId="1000" quotePrefix="false">
      <alignment horizontal="center" vertical="center" wrapText="true"/>
    </xf>
    <xf applyAlignment="true" applyBorder="true" applyFill="true" applyFont="true" applyNumberFormat="true" borderId="4" fillId="3" fontId="6" numFmtId="1000" quotePrefix="false">
      <alignment horizontal="center" vertical="center" wrapText="true"/>
    </xf>
    <xf applyAlignment="true" applyBorder="true" applyFill="true" applyFont="true" applyNumberFormat="true" borderId="5" fillId="3" fontId="6" numFmtId="1000" quotePrefix="false">
      <alignment horizontal="center" vertical="center" wrapText="true"/>
    </xf>
    <xf applyAlignment="true" applyBorder="true" applyFill="true" applyFont="true" applyNumberFormat="true" borderId="2" fillId="3" fontId="6" numFmtId="1000" quotePrefix="false">
      <alignment horizontal="center" vertical="center" wrapText="true"/>
    </xf>
    <xf applyAlignment="true" applyBorder="true" applyFill="true" applyFont="true" applyNumberFormat="true" borderId="6" fillId="3" fontId="6" numFmtId="1000" quotePrefix="false">
      <alignment horizontal="center" vertical="center" wrapText="true"/>
    </xf>
    <xf applyAlignment="true" applyBorder="true" applyFill="true" applyFont="true" applyNumberFormat="true" borderId="7" fillId="3" fontId="5" numFmtId="1000" quotePrefix="false">
      <alignment horizontal="center" vertical="center" wrapText="true"/>
    </xf>
    <xf applyAlignment="true" applyBorder="true" applyFill="true" applyFont="true" applyNumberFormat="true" borderId="8" fillId="3" fontId="5" numFmtId="1000" quotePrefix="false">
      <alignment horizontal="center" vertical="center" wrapText="true"/>
    </xf>
    <xf applyAlignment="true" applyBorder="true" applyFill="true" applyFont="true" applyNumberFormat="true" borderId="9" fillId="3" fontId="5" numFmtId="1000" quotePrefix="false">
      <alignment horizontal="center" vertical="center" wrapText="true"/>
    </xf>
    <xf applyAlignment="true" applyBorder="true" applyFill="true" applyFont="true" applyNumberFormat="true" borderId="10" fillId="3" fontId="6" numFmtId="1000" quotePrefix="false">
      <alignment horizontal="center" vertical="center" wrapText="true"/>
    </xf>
    <xf applyAlignment="true" applyBorder="true" applyFill="true" applyFont="true" applyNumberFormat="true" borderId="11" fillId="4" fontId="5" numFmtId="1000" quotePrefix="false">
      <alignment horizontal="left" wrapText="true"/>
    </xf>
    <xf applyAlignment="true" applyBorder="true" applyFill="true" applyFont="true" applyNumberFormat="true" borderId="12" fillId="4" fontId="6" numFmtId="1002" quotePrefix="false">
      <alignment vertical="top"/>
    </xf>
    <xf applyAlignment="true" applyBorder="true" applyFill="true" applyFont="true" applyNumberFormat="true" borderId="12" fillId="4" fontId="6" numFmtId="1001" quotePrefix="false">
      <alignment horizontal="right" vertical="top"/>
    </xf>
    <xf applyAlignment="true" applyBorder="true" applyFont="true" applyNumberFormat="true" borderId="13" fillId="0" fontId="7" numFmtId="1000" quotePrefix="false">
      <alignment horizontal="left" wrapText="true"/>
    </xf>
    <xf applyAlignment="true" applyBorder="true" applyFont="true" applyNumberFormat="true" borderId="14" fillId="0" fontId="8" numFmtId="1002" quotePrefix="false">
      <alignment vertical="top"/>
    </xf>
    <xf applyAlignment="true" applyBorder="true" applyFont="true" applyNumberFormat="true" borderId="14" fillId="0" fontId="8" numFmtId="1001" quotePrefix="false">
      <alignment horizontal="right" vertical="top"/>
    </xf>
    <xf applyAlignment="true" applyBorder="true" applyFont="true" applyNumberFormat="true" borderId="13" fillId="0" fontId="7" numFmtId="1003" quotePrefix="false">
      <alignment horizontal="left" wrapText="true"/>
    </xf>
    <xf applyAlignment="true" applyBorder="true" applyFill="true" applyFont="true" applyNumberFormat="true" borderId="13" fillId="4" fontId="5" numFmtId="1000" quotePrefix="false">
      <alignment horizontal="left" wrapText="true"/>
    </xf>
    <xf applyAlignment="true" applyBorder="true" applyFill="true" applyFont="true" applyNumberFormat="true" borderId="14" fillId="4" fontId="6" numFmtId="1002" quotePrefix="false">
      <alignment vertical="top"/>
    </xf>
    <xf applyAlignment="true" applyBorder="true" applyFont="true" applyNumberFormat="true" borderId="15" fillId="0" fontId="7" numFmtId="1000" quotePrefix="false">
      <alignment horizontal="left" wrapText="true"/>
    </xf>
    <xf applyAlignment="true" applyBorder="true" applyFont="true" applyNumberFormat="true" borderId="16" fillId="0" fontId="8" numFmtId="1002" quotePrefix="false">
      <alignment vertical="top"/>
    </xf>
    <xf applyAlignment="true" applyBorder="true" applyFont="true" applyNumberFormat="true" borderId="16" fillId="0" fontId="8" numFmtId="1001" quotePrefix="false">
      <alignment horizontal="right" vertical="top"/>
    </xf>
    <xf applyBorder="true" applyFont="true" applyNumberFormat="true" borderId="14" fillId="0" fontId="9" numFmtId="1002" quotePrefix="false"/>
    <xf applyBorder="true" applyFont="true" applyNumberFormat="true" borderId="14" fillId="0" fontId="8" numFmtId="1002" quotePrefix="false"/>
    <xf applyAlignment="true" applyBorder="true" applyFont="true" applyNumberFormat="true" borderId="14" fillId="0" fontId="8" numFmtId="1001" quotePrefix="false">
      <alignment horizontal="right"/>
    </xf>
    <xf applyAlignment="true" applyBorder="true" applyFill="true" applyFont="true" applyNumberFormat="true" borderId="17" fillId="4" fontId="6" numFmtId="1000" quotePrefix="false">
      <alignment horizontal="center"/>
    </xf>
    <xf applyBorder="true" applyFill="true" applyFont="true" applyNumberFormat="true" borderId="14" fillId="4" fontId="6" numFmtId="1002" quotePrefix="false"/>
    <xf applyFont="true" applyNumberFormat="true" borderId="0" fillId="0" fontId="2" numFmtId="1003" quotePrefix="false"/>
    <xf applyAlignment="true" applyBorder="true" applyFill="true" applyFont="true" applyNumberFormat="true" borderId="2" fillId="3" fontId="5" numFmtId="1003" quotePrefix="false">
      <alignment horizontal="center" vertical="center" wrapText="true"/>
    </xf>
    <xf applyAlignment="true" applyBorder="true" applyFill="true" applyFont="true" applyNumberFormat="true" borderId="18" fillId="3" fontId="6" numFmtId="1000" quotePrefix="false">
      <alignment horizontal="center" vertical="center" wrapText="true"/>
    </xf>
    <xf applyAlignment="true" applyBorder="true" applyFill="true" applyFont="true" applyNumberFormat="true" borderId="12" fillId="4" fontId="5" numFmtId="1003" quotePrefix="false">
      <alignment vertical="center"/>
    </xf>
    <xf applyBorder="true" applyFill="true" applyFont="true" applyNumberFormat="true" borderId="12" fillId="4" fontId="6" numFmtId="1002" quotePrefix="false"/>
    <xf applyAlignment="true" applyBorder="true" applyFill="true" applyFont="true" applyNumberFormat="true" borderId="12" fillId="4" fontId="7" numFmtId="1003" quotePrefix="false">
      <alignment vertical="center"/>
    </xf>
    <xf applyFont="true" applyNumberFormat="true" borderId="0" fillId="0" fontId="2" numFmtId="1002" quotePrefix="false"/>
    <xf applyAlignment="true" applyBorder="true" applyFont="true" applyNumberFormat="true" borderId="14" fillId="0" fontId="7" numFmtId="1003" quotePrefix="false">
      <alignment vertical="center"/>
    </xf>
    <xf applyAlignment="true" applyBorder="true" applyFill="true" applyFont="true" applyNumberFormat="true" borderId="14" fillId="4" fontId="5" numFmtId="1003" quotePrefix="false">
      <alignment vertical="center"/>
    </xf>
    <xf applyAlignment="true" applyBorder="true" applyFont="true" applyNumberFormat="true" borderId="16" fillId="0" fontId="7" numFmtId="1003" quotePrefix="false">
      <alignment vertical="center"/>
    </xf>
    <xf applyBorder="true" applyFont="true" applyNumberFormat="true" borderId="16" fillId="0" fontId="8" numFmtId="1002" quotePrefix="false"/>
    <xf applyAlignment="true" applyBorder="true" applyFill="true" applyFont="true" applyNumberFormat="true" borderId="14" fillId="4" fontId="10" numFmtId="1003" quotePrefix="false">
      <alignment vertical="center"/>
    </xf>
    <xf applyAlignment="true" applyBorder="true" applyFill="true" applyFont="true" applyNumberFormat="true" borderId="13" fillId="4" fontId="10" numFmtId="1000" quotePrefix="false">
      <alignment horizontal="left" wrapText="true"/>
    </xf>
    <xf applyBorder="true" applyFill="true" applyFont="true" applyNumberFormat="true" borderId="1" fillId="4" fontId="6" numFmtId="1003" quotePrefix="false"/>
    <xf applyFont="true" applyNumberFormat="true" borderId="0" fillId="0" fontId="8" numFmtId="1002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Font="true" applyNumberFormat="true" borderId="0" fillId="0" fontId="1" numFmtId="1003" quotePrefix="false">
      <alignment horizontal="center" vertical="top"/>
    </xf>
    <xf applyAlignment="true" applyFont="true" applyNumberFormat="true" borderId="0" fillId="0" fontId="1" numFmtId="1000" quotePrefix="false">
      <alignment vertical="top"/>
    </xf>
    <xf applyAlignment="true" applyFont="true" applyNumberFormat="true" borderId="0" fillId="0" fontId="1" numFmtId="1000" quotePrefix="false">
      <alignment horizontal="right" vertical="top"/>
    </xf>
    <xf applyAlignment="true" applyFont="true" applyNumberFormat="true" borderId="0" fillId="0" fontId="11" numFmtId="1003" quotePrefix="false">
      <alignment horizontal="center" vertical="top"/>
    </xf>
    <xf applyAlignment="true" applyFont="true" applyNumberFormat="true" borderId="0" fillId="0" fontId="11" numFmtId="1000" quotePrefix="false">
      <alignment vertical="top"/>
    </xf>
    <xf applyAlignment="true" applyFont="true" applyNumberFormat="true" borderId="0" fillId="0" fontId="11" numFmtId="1000" quotePrefix="false">
      <alignment horizontal="right" vertical="top"/>
    </xf>
    <xf applyAlignment="true" applyFont="true" applyNumberFormat="true" borderId="0" fillId="0" fontId="12" numFmtId="1000" quotePrefix="false">
      <alignment horizontal="right" vertical="top"/>
    </xf>
    <xf applyAlignment="true" applyFont="true" applyNumberFormat="true" borderId="0" fillId="0" fontId="13" numFmtId="1000" quotePrefix="false">
      <alignment horizontal="center"/>
    </xf>
    <xf applyAlignment="true" applyFont="true" applyNumberFormat="true" borderId="0" fillId="0" fontId="14" numFmtId="1003" quotePrefix="false">
      <alignment horizontal="center" vertical="top"/>
      <protection hidden="true"/>
    </xf>
    <xf applyAlignment="true" applyFont="true" applyNumberFormat="true" borderId="0" fillId="0" fontId="14" numFmtId="1000" quotePrefix="false">
      <alignment horizontal="left" vertical="top"/>
      <protection hidden="true"/>
    </xf>
    <xf applyAlignment="true" applyFont="true" applyNumberFormat="true" borderId="0" fillId="0" fontId="13" numFmtId="1003" quotePrefix="false">
      <alignment horizontal="right" vertical="top"/>
      <protection hidden="true"/>
    </xf>
    <xf applyAlignment="true" applyBorder="true" applyFont="true" applyNumberFormat="true" borderId="14" fillId="0" fontId="15" numFmtId="1003" quotePrefix="false">
      <alignment horizontal="center" vertical="top" wrapText="true"/>
      <protection hidden="true"/>
    </xf>
    <xf applyAlignment="true" applyBorder="true" applyFont="true" applyNumberFormat="true" borderId="14" fillId="0" fontId="15" numFmtId="1000" quotePrefix="false">
      <alignment horizontal="center" vertical="top" wrapText="true"/>
      <protection hidden="true"/>
    </xf>
    <xf applyAlignment="true" applyBorder="true" applyFill="true" applyFont="true" applyNumberFormat="true" borderId="14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3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9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3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0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9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4" fillId="7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5" fillId="7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1" fillId="7" fontId="15" numFmtId="1002" quotePrefix="false">
      <alignment horizontal="center" vertical="top" wrapText="true"/>
      <protection hidden="true"/>
    </xf>
    <xf applyAlignment="true" applyBorder="true" applyFont="true" applyNumberFormat="true" borderId="22" fillId="0" fontId="15" numFmtId="1003" quotePrefix="false">
      <alignment horizontal="center" vertical="top" wrapText="true"/>
      <protection hidden="true"/>
    </xf>
    <xf applyAlignment="true" applyBorder="true" applyFont="true" applyNumberFormat="true" borderId="22" fillId="0" fontId="15" numFmtId="1000" quotePrefix="false">
      <alignment horizontal="center" vertical="top" wrapText="true"/>
      <protection hidden="true"/>
    </xf>
    <xf applyAlignment="true" applyBorder="true" applyFill="true" applyFont="true" applyNumberFormat="true" borderId="22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2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2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2" fillId="7" fontId="15" numFmtId="1002" quotePrefix="false">
      <alignment horizontal="center" vertical="top" wrapText="true"/>
      <protection hidden="true"/>
    </xf>
    <xf applyAlignment="true" applyBorder="true" applyFont="true" applyNumberFormat="true" borderId="23" fillId="0" fontId="15" numFmtId="1000" quotePrefix="false">
      <alignment horizontal="center" vertical="top" wrapText="true"/>
      <protection hidden="true"/>
    </xf>
    <xf applyAlignment="true" applyBorder="true" applyFill="true" applyFont="true" applyNumberFormat="true" borderId="14" fillId="5" fontId="15" numFmtId="1003" quotePrefix="false">
      <alignment horizontal="center" vertical="top" wrapText="true"/>
      <protection hidden="true"/>
    </xf>
    <xf applyAlignment="true" applyBorder="true" applyFill="true" applyFont="true" applyNumberFormat="true" borderId="14" fillId="6" fontId="15" numFmtId="1003" quotePrefix="false">
      <alignment horizontal="center" vertical="top" wrapText="true"/>
      <protection hidden="true"/>
    </xf>
    <xf applyAlignment="true" applyBorder="true" applyFill="true" applyFont="true" applyNumberFormat="true" borderId="14" fillId="7" fontId="15" numFmtId="1003" quotePrefix="false">
      <alignment horizontal="center" vertical="top" wrapText="true"/>
      <protection hidden="true"/>
    </xf>
    <xf applyAlignment="true" applyBorder="true" applyFont="true" applyNumberFormat="true" borderId="16" fillId="0" fontId="15" numFmtId="1003" quotePrefix="false">
      <alignment horizontal="center" vertical="top" wrapText="true"/>
      <protection hidden="true"/>
    </xf>
    <xf applyAlignment="true" applyBorder="true" applyFont="true" applyNumberFormat="true" borderId="14" fillId="0" fontId="15" numFmtId="1000" quotePrefix="false">
      <alignment horizontal="left" vertical="top" wrapText="true"/>
      <protection hidden="true"/>
    </xf>
    <xf applyAlignment="true" applyBorder="true" applyFill="true" applyFont="true" applyNumberFormat="true" borderId="14" fillId="5" fontId="13" numFmtId="1002" quotePrefix="false">
      <alignment horizontal="right" vertical="top" wrapText="true"/>
      <protection hidden="true"/>
    </xf>
    <xf applyAlignment="true" applyBorder="true" applyFill="true" applyFont="true" applyNumberFormat="true" borderId="14" fillId="6" fontId="13" numFmtId="1002" quotePrefix="false">
      <alignment horizontal="right" vertical="top" wrapText="true"/>
      <protection hidden="true"/>
    </xf>
    <xf applyAlignment="true" applyBorder="true" applyFill="true" applyFont="true" applyNumberFormat="true" borderId="14" fillId="7" fontId="13" numFmtId="1002" quotePrefix="false">
      <alignment horizontal="right" vertical="top" wrapText="true"/>
      <protection hidden="true"/>
    </xf>
    <xf applyAlignment="true" applyFont="true" applyNumberFormat="true" borderId="0" fillId="0" fontId="1" numFmtId="1002" quotePrefix="false">
      <alignment vertical="top"/>
    </xf>
    <xf applyFont="true" applyNumberFormat="true" borderId="0" fillId="0" fontId="16" numFmtId="1000" quotePrefix="false"/>
    <xf applyAlignment="true" applyFont="true" applyNumberFormat="true" borderId="0" fillId="0" fontId="2" numFmtId="1002" quotePrefix="false">
      <alignment vertical="top"/>
    </xf>
    <xf applyAlignment="true" applyBorder="true" applyFont="true" applyNumberFormat="true" borderId="16" fillId="0" fontId="15" numFmtId="1003" quotePrefix="false">
      <alignment horizontal="center" vertical="top" wrapText="true"/>
    </xf>
    <xf applyFont="true" applyNumberFormat="true" borderId="0" fillId="0" fontId="17" numFmtId="1000" quotePrefix="false"/>
    <xf applyAlignment="true" applyBorder="true" applyFont="true" applyNumberFormat="true" borderId="16" fillId="0" fontId="18" numFmtId="1003" quotePrefix="false">
      <alignment horizontal="center" vertical="top" wrapText="true"/>
      <protection hidden="true"/>
    </xf>
    <xf applyAlignment="true" applyBorder="true" applyFont="true" applyNumberFormat="true" borderId="14" fillId="0" fontId="18" numFmtId="1000" quotePrefix="false">
      <alignment horizontal="left" vertical="top" wrapText="true"/>
      <protection hidden="true"/>
    </xf>
    <xf applyAlignment="true" applyBorder="true" applyFill="true" applyFont="true" applyNumberFormat="true" borderId="14" fillId="5" fontId="19" numFmtId="1002" quotePrefix="false">
      <alignment horizontal="right" vertical="top" wrapText="true"/>
      <protection hidden="true"/>
    </xf>
    <xf applyAlignment="true" applyBorder="true" applyFill="true" applyFont="true" applyNumberFormat="true" borderId="14" fillId="6" fontId="19" numFmtId="1002" quotePrefix="false">
      <alignment horizontal="right" vertical="top" wrapText="true"/>
      <protection hidden="true"/>
    </xf>
    <xf applyAlignment="true" applyBorder="true" applyFill="true" applyFont="true" applyNumberFormat="true" borderId="14" fillId="7" fontId="19" numFmtId="1002" quotePrefix="false">
      <alignment horizontal="right" vertical="top" wrapText="true"/>
      <protection hidden="true"/>
    </xf>
    <xf applyAlignment="true" applyFont="true" applyNumberFormat="true" borderId="0" fillId="0" fontId="17" numFmtId="1002" quotePrefix="false">
      <alignment vertical="top"/>
    </xf>
    <xf applyAlignment="true" applyFont="true" applyNumberFormat="true" borderId="0" fillId="0" fontId="1" numFmtId="1002" quotePrefix="false">
      <alignment horizontal="right" vertical="top"/>
    </xf>
    <xf applyAlignment="true" applyFont="true" applyNumberFormat="true" borderId="0" fillId="0" fontId="15" numFmtId="1003" quotePrefix="false">
      <alignment horizontal="center" vertical="top"/>
      <protection hidden="true"/>
    </xf>
    <xf applyAlignment="true" applyFont="true" applyNumberFormat="true" borderId="0" fillId="0" fontId="15" numFmtId="1000" quotePrefix="false">
      <alignment horizontal="right" vertical="top"/>
      <protection hidden="true"/>
    </xf>
    <xf applyAlignment="true" applyBorder="true" applyFont="true" applyNumberFormat="true" borderId="14" fillId="0" fontId="13" numFmtId="1002" quotePrefix="false">
      <alignment horizontal="right" vertical="top" wrapText="true"/>
      <protection hidden="true"/>
    </xf>
    <xf applyAlignment="true" applyFont="true" applyNumberFormat="true" borderId="0" fillId="0" fontId="13" numFmtId="1002" quotePrefix="false">
      <alignment horizontal="right" vertical="top" wrapText="true"/>
      <protection hidden="true"/>
    </xf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1" numFmtId="1002" quotePrefix="false">
      <alignment horizontal="center" vertical="top"/>
    </xf>
    <xf applyAlignment="true" applyFont="true" applyNumberFormat="true" borderId="0" fillId="0" fontId="20" numFmtId="1002" quotePrefix="false">
      <alignment horizontal="center" vertical="top"/>
    </xf>
    <xf applyAlignment="true" applyFont="true" applyNumberFormat="true" borderId="0" fillId="0" fontId="21" numFmtId="1002" quotePrefix="false">
      <alignment horizontal="center" vertical="top"/>
    </xf>
    <xf applyAlignment="true" applyFont="true" applyNumberFormat="true" borderId="0" fillId="0" fontId="22" numFmtId="1002" quotePrefix="false">
      <alignment horizontal="center" vertical="top"/>
    </xf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23" numFmtId="1002" quotePrefix="false">
      <alignment horizontal="right" vertical="top"/>
    </xf>
    <xf applyFont="true" applyNumberFormat="true" borderId="0" fillId="0" fontId="1" numFmtId="1002" quotePrefix="false"/>
    <xf applyAlignment="true" applyFont="true" applyNumberFormat="true" borderId="0" fillId="0" fontId="24" numFmtId="1002" quotePrefix="false">
      <alignment horizontal="right" vertical="top"/>
    </xf>
    <xf applyAlignment="true" applyBorder="true" applyFont="true" applyNumberFormat="true" borderId="12" fillId="0" fontId="15" numFmtId="1003" quotePrefix="false">
      <alignment horizontal="center" vertical="top" wrapText="true"/>
      <protection hidden="true"/>
    </xf>
    <xf applyAlignment="true" applyBorder="true" applyFont="true" applyNumberFormat="true" borderId="14" fillId="0" fontId="15" numFmtId="1003" quotePrefix="false">
      <alignment horizontal="center" vertical="top" wrapText="true"/>
    </xf>
    <xf applyAlignment="true" applyBorder="true" applyFont="true" applyNumberFormat="true" borderId="14" fillId="0" fontId="18" numFmtId="1003" quotePrefix="false">
      <alignment horizontal="center" vertical="top" wrapText="true"/>
      <protection hidden="true"/>
    </xf>
    <xf applyAlignment="true" applyFont="true" applyNumberFormat="true" borderId="0" fillId="0" fontId="25" numFmtId="1002" quotePrefix="false">
      <alignment horizontal="right" vertical="top"/>
    </xf>
    <xf applyAlignment="true" applyFont="true" applyNumberFormat="true" borderId="0" fillId="0" fontId="24" numFmtId="1000" quotePrefix="false">
      <alignment horizontal="right" vertical="top"/>
    </xf>
    <xf applyAlignment="true" applyBorder="true" applyFill="true" applyFont="true" applyNumberFormat="true" borderId="23" fillId="5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4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3" fillId="6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4" fillId="4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3" fillId="4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22" fillId="4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2" fillId="4" fontId="15" numFmtId="1002" quotePrefix="false">
      <alignment horizontal="center" vertical="top" wrapText="true"/>
      <protection hidden="true"/>
    </xf>
    <xf applyAlignment="true" applyBorder="true" applyFill="true" applyFont="true" applyNumberFormat="true" borderId="14" fillId="4" fontId="15" numFmtId="1003" quotePrefix="false">
      <alignment horizontal="center" vertical="top" wrapText="true"/>
      <protection hidden="true"/>
    </xf>
    <xf applyAlignment="true" applyBorder="true" applyFill="true" applyFont="true" applyNumberFormat="true" borderId="14" fillId="4" fontId="13" numFmtId="1002" quotePrefix="false">
      <alignment horizontal="right" vertical="top" wrapText="true"/>
      <protection hidden="true"/>
    </xf>
    <xf applyAlignment="true" applyFont="true" applyNumberFormat="true" borderId="0" fillId="0" fontId="15" numFmtId="1000" quotePrefix="false">
      <alignment vertical="top"/>
    </xf>
    <xf applyAlignment="true" applyFont="true" applyNumberFormat="true" borderId="0" fillId="0" fontId="15" numFmtId="1002" quotePrefix="false">
      <alignment horizontal="right" vertical="top"/>
    </xf>
    <xf applyAlignment="true" applyFont="true" applyNumberFormat="true" borderId="0" fillId="0" fontId="15" numFmtId="1002" quotePrefix="false">
      <alignment vertical="top"/>
    </xf>
    <xf applyAlignment="true" applyFont="true" applyNumberFormat="true" borderId="0" fillId="0" fontId="11" numFmtId="1002" quotePrefix="false">
      <alignment vertical="top"/>
    </xf>
    <xf applyAlignment="true" applyFont="true" applyNumberFormat="true" borderId="0" fillId="0" fontId="12" numFmtId="1002" quotePrefix="false">
      <alignment horizontal="right" vertical="top"/>
    </xf>
    <xf applyAlignment="true" applyFont="true" applyNumberFormat="true" borderId="0" fillId="0" fontId="13" numFmtId="1000" quotePrefix="false">
      <alignment horizontal="center" vertical="top"/>
    </xf>
    <xf applyAlignment="true" applyFont="true" applyNumberFormat="true" borderId="0" fillId="0" fontId="13" numFmtId="1000" quotePrefix="false">
      <alignment vertical="top"/>
    </xf>
    <xf applyAlignment="true" applyFont="true" applyNumberFormat="true" borderId="0" fillId="0" fontId="13" numFmtId="1000" quotePrefix="false">
      <alignment horizontal="center" vertical="top" wrapText="true"/>
    </xf>
    <xf applyAlignment="true" applyFont="true" applyNumberFormat="true" borderId="0" fillId="0" fontId="15" numFmtId="1000" quotePrefix="false">
      <alignment vertical="top"/>
      <protection hidden="true"/>
    </xf>
    <xf applyAlignment="true" applyFont="true" applyNumberFormat="true" borderId="0" fillId="0" fontId="15" numFmtId="1003" quotePrefix="false">
      <alignment horizontal="right" vertical="top"/>
      <protection hidden="true"/>
    </xf>
    <xf applyAlignment="true" applyBorder="true" applyFont="true" applyNumberFormat="true" borderId="14" fillId="0" fontId="15" numFmtId="1000" quotePrefix="false">
      <alignment horizontal="center" vertical="top"/>
    </xf>
    <xf applyAlignment="true" applyBorder="true" applyFont="true" applyNumberFormat="true" borderId="24" fillId="0" fontId="15" numFmtId="1000" quotePrefix="false">
      <alignment horizontal="center" vertical="top" wrapText="true"/>
      <protection hidden="true"/>
    </xf>
    <xf applyAlignment="true" applyBorder="true" applyFill="true" applyFont="true" applyNumberFormat="true" borderId="23" fillId="7" fontId="15" numFmtId="1002" quotePrefix="false">
      <alignment horizontal="center" vertical="top" wrapText="true"/>
      <protection hidden="true"/>
    </xf>
    <xf applyAlignment="true" applyBorder="true" applyFont="true" applyNumberFormat="true" borderId="22" fillId="0" fontId="15" numFmtId="1000" quotePrefix="false">
      <alignment horizontal="center" vertical="top"/>
    </xf>
    <xf applyAlignment="true" applyBorder="true" applyFont="true" applyNumberFormat="true" borderId="25" fillId="0" fontId="15" numFmtId="1000" quotePrefix="false">
      <alignment horizontal="center" vertical="top" wrapText="true"/>
      <protection hidden="true"/>
    </xf>
    <xf applyAlignment="true" applyBorder="true" applyFill="true" applyFont="true" applyNumberFormat="true" borderId="12" fillId="7" fontId="15" numFmtId="1002" quotePrefix="false">
      <alignment horizontal="center" vertical="top" wrapText="true"/>
      <protection hidden="true"/>
    </xf>
    <xf applyAlignment="true" applyFont="true" applyNumberFormat="true" borderId="0" fillId="0" fontId="15" numFmtId="1000" quotePrefix="false">
      <alignment horizontal="center" vertical="top"/>
    </xf>
    <xf applyAlignment="true" applyBorder="true" applyFill="true" applyFont="true" applyNumberFormat="true" borderId="14" fillId="5" fontId="15" numFmtId="1000" quotePrefix="false">
      <alignment horizontal="center" vertical="top"/>
    </xf>
    <xf applyAlignment="true" applyBorder="true" applyFill="true" applyFont="true" applyNumberFormat="true" borderId="14" fillId="6" fontId="15" numFmtId="1000" quotePrefix="false">
      <alignment horizontal="center" vertical="top"/>
    </xf>
    <xf applyAlignment="true" applyBorder="true" applyFill="true" applyFont="true" applyNumberFormat="true" borderId="14" fillId="7" fontId="15" numFmtId="1004" quotePrefix="false">
      <alignment horizontal="center" vertical="top"/>
    </xf>
    <xf applyAlignment="true" applyFont="true" applyNumberFormat="true" borderId="0" fillId="0" fontId="18" numFmtId="1000" quotePrefix="false">
      <alignment vertical="top"/>
    </xf>
    <xf applyAlignment="true" applyBorder="true" applyFill="true" applyFont="true" applyNumberFormat="true" borderId="14" fillId="5" fontId="15" numFmtId="1002" quotePrefix="false">
      <alignment vertical="top" wrapText="true"/>
      <protection hidden="true"/>
    </xf>
    <xf applyAlignment="true" applyBorder="true" applyFill="true" applyFont="true" applyNumberFormat="true" borderId="14" fillId="6" fontId="15" numFmtId="1002" quotePrefix="false">
      <alignment vertical="top" wrapText="true"/>
      <protection hidden="true"/>
    </xf>
    <xf applyAlignment="true" applyBorder="true" applyFill="true" applyFont="true" applyNumberFormat="true" borderId="14" fillId="7" fontId="15" numFmtId="1002" quotePrefix="false">
      <alignment vertical="top" wrapText="true"/>
      <protection hidden="true"/>
    </xf>
    <xf applyAlignment="true" applyFont="true" applyNumberFormat="true" borderId="0" fillId="0" fontId="18" numFmtId="1002" quotePrefix="false">
      <alignment vertical="top"/>
    </xf>
    <xf applyAlignment="true" applyFont="true" applyNumberFormat="true" borderId="0" fillId="0" fontId="16" numFmtId="1000" quotePrefix="false">
      <alignment vertical="top"/>
    </xf>
    <xf applyAlignment="true" applyBorder="true" applyFont="true" applyNumberFormat="true" borderId="14" fillId="0" fontId="18" numFmtId="1002" quotePrefix="false">
      <alignment horizontal="center" vertical="top" wrapText="true"/>
      <protection hidden="true"/>
    </xf>
    <xf applyAlignment="true" applyBorder="true" applyFont="true" applyNumberFormat="true" borderId="14" fillId="0" fontId="18" numFmtId="1002" quotePrefix="false">
      <alignment horizontal="left" vertical="top" wrapText="true"/>
      <protection hidden="true"/>
    </xf>
    <xf applyAlignment="true" applyBorder="true" applyFill="true" applyFont="true" applyNumberFormat="true" borderId="14" fillId="5" fontId="18" numFmtId="1002" quotePrefix="false">
      <alignment vertical="top" wrapText="true"/>
      <protection hidden="true"/>
    </xf>
    <xf applyAlignment="true" applyBorder="true" applyFill="true" applyFont="true" applyNumberFormat="true" borderId="14" fillId="6" fontId="18" numFmtId="1002" quotePrefix="false">
      <alignment vertical="top" wrapText="true"/>
      <protection hidden="true"/>
    </xf>
    <xf applyAlignment="true" applyBorder="true" applyFill="true" applyFont="true" applyNumberFormat="true" borderId="14" fillId="7" fontId="18" numFmtId="1002" quotePrefix="false">
      <alignment vertical="top" wrapText="true"/>
      <protection hidden="true"/>
    </xf>
    <xf applyAlignment="true" applyFont="true" applyNumberFormat="true" borderId="0" fillId="0" fontId="15" numFmtId="1002" quotePrefix="false">
      <alignment horizontal="right" vertical="top"/>
      <protection hidden="true"/>
    </xf>
    <xf applyAlignment="true" applyBorder="true" applyFont="true" applyNumberFormat="true" borderId="14" fillId="0" fontId="15" numFmtId="1002" quotePrefix="false">
      <alignment horizontal="center" vertical="top" wrapText="true"/>
      <protection hidden="true"/>
    </xf>
    <xf applyAlignment="true" applyFont="true" applyNumberFormat="true" borderId="0" fillId="0" fontId="1" numFmtId="1000" quotePrefix="false">
      <alignment wrapText="true"/>
    </xf>
    <xf applyAlignment="true" applyBorder="true" applyFont="true" applyNumberFormat="true" borderId="14" fillId="0" fontId="26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worksheets/sheet6.xml" Type="http://schemas.openxmlformats.org/officeDocument/2006/relationships/worksheet"/>
  <Relationship Id="rId1" Target="worksheets/sheet1.xml" Type="http://schemas.openxmlformats.org/officeDocument/2006/relationships/worksheet"/>
  <Relationship Id="rId12" Target="theme/theme1.xml" Type="http://schemas.openxmlformats.org/officeDocument/2006/relationships/theme"/>
  <Relationship Id="rId10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worksheets/sheet8.xml" Type="http://schemas.openxmlformats.org/officeDocument/2006/relationships/worksheet"/>
  <Relationship Id="rId4" Target="worksheets/sheet4.xml" Type="http://schemas.openxmlformats.org/officeDocument/2006/relationships/worksheet"/>
  <Relationship Id="rId11" Target="styles.xml" Type="http://schemas.openxmlformats.org/officeDocument/2006/relationships/styles"/>
  <Relationship Id="rId9" Target="worksheets/sheet9.xml" Type="http://schemas.openxmlformats.org/officeDocument/2006/relationships/worksheet"/>
  <Relationship Id="rId7" Target="worksheets/sheet7.xml" Type="http://schemas.openxmlformats.org/officeDocument/2006/relationships/worksheet"/>
  <Relationship Id="rId5" Target="worksheets/sheet5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54"/>
  <sheetViews>
    <sheetView showZeros="true" workbookViewId="0"/>
  </sheetViews>
  <sheetFormatPr baseColWidth="8" customHeight="false" defaultColWidth="12.052536926017" defaultRowHeight="18" zeroHeight="false"/>
  <cols>
    <col customWidth="true" max="1" min="1" outlineLevel="0" style="1" width="5.52452901174639"/>
    <col customWidth="true" max="2" min="2" outlineLevel="0" style="1" width="5.27096176218381"/>
    <col customWidth="true" max="3" min="3" outlineLevel="0" style="1" width="59.0110321725319"/>
    <col customWidth="true" max="4" min="4" outlineLevel="0" style="2" width="16.066452536114"/>
    <col customWidth="true" max="5" min="5" outlineLevel="0" style="2" width="17.9547192881758"/>
    <col customWidth="true" max="6" min="6" outlineLevel="0" style="3" width="17.9547192881758"/>
    <col customWidth="true" max="7" min="7" outlineLevel="0" style="3" width="16.1959336848268"/>
    <col customWidth="true" max="8" min="8" outlineLevel="0" style="1" width="16.8217592369387"/>
    <col customWidth="true" max="10" min="9" outlineLevel="0" style="3" width="17.7011513619485"/>
    <col customWidth="true" max="11" min="11" outlineLevel="0" style="4" width="14.0594947310655"/>
    <col bestFit="true" customWidth="true" max="16384" min="12" outlineLevel="0" style="1" width="12.052536926017"/>
  </cols>
  <sheetData>
    <row customFormat="true" customHeight="true" ht="60.75" outlineLevel="0" r="1" s="1">
      <c r="A1" s="5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</row>
    <row customFormat="true" customHeight="true" ht="27" outlineLevel="0" r="2" s="1">
      <c r="A2" s="6" t="s">
        <v>1</v>
      </c>
      <c r="B2" s="7" t="s">
        <v>2</v>
      </c>
      <c r="C2" s="8" t="s">
        <v>3</v>
      </c>
      <c r="D2" s="9" t="s">
        <v>4</v>
      </c>
      <c r="E2" s="10" t="s"/>
      <c r="F2" s="11" t="s"/>
      <c r="G2" s="12" t="s">
        <v>5</v>
      </c>
      <c r="H2" s="10" t="s"/>
      <c r="I2" s="10" t="s"/>
      <c r="J2" s="10" t="s"/>
      <c r="K2" s="13" t="s"/>
    </row>
    <row ht="95.25" outlineLevel="0" r="3">
      <c r="A3" s="14" t="s"/>
      <c r="B3" s="15" t="s"/>
      <c r="C3" s="16" t="s"/>
      <c r="D3" s="12" t="s">
        <v>6</v>
      </c>
      <c r="E3" s="12" t="s">
        <v>7</v>
      </c>
      <c r="F3" s="12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</row>
    <row outlineLevel="0" r="4">
      <c r="A4" s="18" t="s">
        <v>14</v>
      </c>
      <c r="B4" s="18" t="s">
        <v>15</v>
      </c>
      <c r="C4" s="18" t="s">
        <v>16</v>
      </c>
      <c r="D4" s="19" t="n">
        <f aca="false" ca="false" dt2D="false" dtr="false" t="normal">SUM(D5:D13)</f>
        <v>1560806.96</v>
      </c>
      <c r="E4" s="19" t="n">
        <f aca="false" ca="false" dt2D="false" dtr="false" t="normal">SUM(E5:E13)</f>
        <v>1208395.52</v>
      </c>
      <c r="F4" s="19" t="n">
        <f aca="false" ca="false" dt2D="false" dtr="false" t="normal">SUM(F5:F13)</f>
        <v>594011.17</v>
      </c>
      <c r="G4" s="19" t="n">
        <f aca="false" ca="false" dt2D="false" dtr="false" t="normal">SUM(G5:G13)</f>
        <v>1350031.2</v>
      </c>
      <c r="H4" s="20" t="n">
        <f aca="false" ca="false" dt2D="false" dtr="false" t="normal">G4/E4</f>
        <v>1.1172097029952577</v>
      </c>
      <c r="I4" s="19" t="n">
        <f aca="false" ca="false" dt2D="false" dtr="false" t="normal">SUM(I5:I13)</f>
        <v>475620.80000000005</v>
      </c>
      <c r="J4" s="20" t="n">
        <f aca="false" ca="false" dt2D="false" dtr="false" t="normal">I4/G4</f>
        <v>0.3523035615769473</v>
      </c>
      <c r="K4" s="20" t="n">
        <f aca="false" ca="false" dt2D="false" dtr="false" t="normal">I4/F4</f>
        <v>0.8006933606989243</v>
      </c>
    </row>
    <row ht="30" outlineLevel="0" r="5">
      <c r="A5" s="21" t="s">
        <v>14</v>
      </c>
      <c r="B5" s="21" t="s">
        <v>17</v>
      </c>
      <c r="C5" s="21" t="s">
        <v>18</v>
      </c>
      <c r="D5" s="22" t="n">
        <v>2417.11</v>
      </c>
      <c r="E5" s="22" t="n">
        <v>2417.11</v>
      </c>
      <c r="F5" s="22" t="n">
        <v>961.06</v>
      </c>
      <c r="G5" s="22" t="n">
        <v>2510.85</v>
      </c>
      <c r="H5" s="23" t="n">
        <f aca="false" ca="false" dt2D="false" dtr="false" t="normal">G5/E5</f>
        <v>1.0387818510535307</v>
      </c>
      <c r="I5" s="22" t="n">
        <v>1218.15</v>
      </c>
      <c r="J5" s="23" t="n">
        <f aca="false" ca="false" dt2D="false" dtr="false" t="normal">I5/G5</f>
        <v>0.4851544297747775</v>
      </c>
      <c r="K5" s="23" t="n">
        <f aca="false" ca="false" dt2D="false" dtr="false" t="normal">I5/F5</f>
        <v>1.2675067113395628</v>
      </c>
    </row>
    <row ht="45" outlineLevel="0" r="6">
      <c r="A6" s="21" t="s">
        <v>14</v>
      </c>
      <c r="B6" s="21" t="s">
        <v>19</v>
      </c>
      <c r="C6" s="21" t="s">
        <v>20</v>
      </c>
      <c r="D6" s="22" t="n">
        <v>57515.36</v>
      </c>
      <c r="E6" s="22" t="n">
        <v>57469.71</v>
      </c>
      <c r="F6" s="22" t="n">
        <v>26250.42</v>
      </c>
      <c r="G6" s="22" t="n">
        <v>66981.24</v>
      </c>
      <c r="H6" s="23" t="n">
        <f aca="false" ca="false" dt2D="false" dtr="false" t="normal">G6/E6</f>
        <v>1.1655050982508874</v>
      </c>
      <c r="I6" s="22" t="n">
        <v>31066.71</v>
      </c>
      <c r="J6" s="23" t="n">
        <f aca="false" ca="false" dt2D="false" dtr="false" t="normal">I6/G6</f>
        <v>0.4638121061957049</v>
      </c>
      <c r="K6" s="23" t="n">
        <f aca="false" ca="false" dt2D="false" dtr="false" t="normal">I6/F6</f>
        <v>1.1834747786892552</v>
      </c>
    </row>
    <row ht="45" outlineLevel="0" r="7">
      <c r="A7" s="21" t="s">
        <v>14</v>
      </c>
      <c r="B7" s="21" t="s">
        <v>21</v>
      </c>
      <c r="C7" s="21" t="s">
        <v>22</v>
      </c>
      <c r="D7" s="22" t="n">
        <v>297548.06</v>
      </c>
      <c r="E7" s="22" t="n">
        <v>297345.61</v>
      </c>
      <c r="F7" s="22" t="n">
        <v>124504.21</v>
      </c>
      <c r="G7" s="22" t="n">
        <v>341994.47</v>
      </c>
      <c r="H7" s="23" t="n">
        <f aca="false" ca="false" dt2D="false" dtr="false" t="normal">G7/E7</f>
        <v>1.1501581274396484</v>
      </c>
      <c r="I7" s="22" t="n">
        <v>148784.16</v>
      </c>
      <c r="J7" s="23" t="n">
        <f aca="false" ca="false" dt2D="false" dtr="false" t="normal">I7/G7</f>
        <v>0.43504843806392546</v>
      </c>
      <c r="K7" s="23" t="n">
        <f aca="false" ca="false" dt2D="false" dtr="false" t="normal">I7/F7</f>
        <v>1.195013084296507</v>
      </c>
    </row>
    <row outlineLevel="0" r="8">
      <c r="A8" s="21" t="s">
        <v>14</v>
      </c>
      <c r="B8" s="21" t="s">
        <v>23</v>
      </c>
      <c r="C8" s="21" t="s">
        <v>24</v>
      </c>
      <c r="D8" s="22" t="n">
        <v>56.23</v>
      </c>
      <c r="E8" s="22" t="n">
        <v>56.22</v>
      </c>
      <c r="F8" s="22" t="n">
        <v>56.22</v>
      </c>
      <c r="G8" s="22" t="n">
        <v>382.52</v>
      </c>
      <c r="H8" s="23" t="n">
        <f aca="false" ca="false" dt2D="false" dtr="false" t="normal">G8/E8</f>
        <v>6.8039843472073995</v>
      </c>
      <c r="I8" s="22" t="n">
        <v>103.92</v>
      </c>
      <c r="J8" s="23" t="n">
        <f aca="false" ca="false" dt2D="false" dtr="false" t="normal">I8/G8</f>
        <v>0.27167206943427796</v>
      </c>
      <c r="K8" s="23" t="n">
        <f aca="false" ca="false" dt2D="false" dtr="false" t="normal">I8/F8</f>
        <v>1.848452508004269</v>
      </c>
    </row>
    <row ht="30" outlineLevel="0" r="9">
      <c r="A9" s="21" t="s">
        <v>14</v>
      </c>
      <c r="B9" s="21" t="s">
        <v>25</v>
      </c>
      <c r="C9" s="21" t="s">
        <v>26</v>
      </c>
      <c r="D9" s="22" t="n">
        <v>82070.83</v>
      </c>
      <c r="E9" s="22" t="n">
        <v>82055.98</v>
      </c>
      <c r="F9" s="22" t="n">
        <v>35612.82</v>
      </c>
      <c r="G9" s="22" t="n">
        <v>96177.26</v>
      </c>
      <c r="H9" s="23" t="n">
        <f aca="false" ca="false" dt2D="false" dtr="false" t="normal">G9/E9</f>
        <v>1.17209324658605</v>
      </c>
      <c r="I9" s="22" t="n">
        <v>45154.59</v>
      </c>
      <c r="J9" s="23" t="n">
        <f aca="false" ca="false" dt2D="false" dtr="false" t="normal">I9/G9</f>
        <v>0.4694934124760884</v>
      </c>
      <c r="K9" s="23" t="n">
        <f aca="false" ca="false" dt2D="false" dtr="false" t="normal">I9/F9</f>
        <v>1.2679307620121067</v>
      </c>
    </row>
    <row outlineLevel="0" r="10">
      <c r="A10" s="21" t="s">
        <v>14</v>
      </c>
      <c r="B10" s="21" t="s">
        <v>27</v>
      </c>
      <c r="C10" s="21" t="s">
        <v>28</v>
      </c>
      <c r="D10" s="22" t="n">
        <v>0</v>
      </c>
      <c r="E10" s="22" t="n">
        <v>0</v>
      </c>
      <c r="F10" s="22" t="n">
        <v>0</v>
      </c>
      <c r="G10" s="22" t="n">
        <v>0</v>
      </c>
      <c r="H10" s="23" t="s">
        <v>29</v>
      </c>
      <c r="I10" s="22" t="n">
        <v>0</v>
      </c>
      <c r="J10" s="23" t="s">
        <v>29</v>
      </c>
      <c r="K10" s="23" t="s">
        <v>29</v>
      </c>
    </row>
    <row customFormat="true" ht="18" outlineLevel="0" r="11" s="1">
      <c r="A11" s="21" t="s">
        <v>14</v>
      </c>
      <c r="B11" s="24" t="s">
        <v>30</v>
      </c>
      <c r="C11" s="21" t="s">
        <v>31</v>
      </c>
      <c r="D11" s="22" t="n">
        <v>25881.07</v>
      </c>
      <c r="E11" s="22" t="n">
        <v>25881.07</v>
      </c>
      <c r="F11" s="22" t="n">
        <v>25881.07</v>
      </c>
      <c r="G11" s="22" t="n">
        <v>0</v>
      </c>
      <c r="H11" s="23" t="n">
        <f aca="false" ca="false" dt2D="false" dtr="false" t="normal">G11/E11</f>
        <v>0</v>
      </c>
      <c r="I11" s="22" t="n">
        <v>0</v>
      </c>
      <c r="J11" s="23" t="s">
        <v>29</v>
      </c>
      <c r="K11" s="23" t="n">
        <f aca="false" ca="false" dt2D="false" dtr="false" t="normal">I11/F11</f>
        <v>0</v>
      </c>
    </row>
    <row outlineLevel="0" r="12">
      <c r="A12" s="21" t="s">
        <v>14</v>
      </c>
      <c r="B12" s="21" t="s">
        <v>32</v>
      </c>
      <c r="C12" s="21" t="s">
        <v>33</v>
      </c>
      <c r="D12" s="22" t="n">
        <v>335030.87</v>
      </c>
      <c r="E12" s="22" t="n">
        <v>0</v>
      </c>
      <c r="F12" s="22" t="n">
        <v>0</v>
      </c>
      <c r="G12" s="22" t="n">
        <v>4682.28</v>
      </c>
      <c r="H12" s="23" t="s">
        <v>29</v>
      </c>
      <c r="I12" s="22" t="n">
        <v>0</v>
      </c>
      <c r="J12" s="23" t="n">
        <f aca="false" ca="false" dt2D="false" dtr="false" t="normal">I12/G12</f>
        <v>0</v>
      </c>
      <c r="K12" s="23" t="s">
        <v>29</v>
      </c>
    </row>
    <row outlineLevel="0" r="13">
      <c r="A13" s="21" t="s">
        <v>14</v>
      </c>
      <c r="B13" s="21" t="s">
        <v>34</v>
      </c>
      <c r="C13" s="21" t="s">
        <v>35</v>
      </c>
      <c r="D13" s="22" t="n">
        <v>760287.43</v>
      </c>
      <c r="E13" s="22" t="n">
        <v>743169.82</v>
      </c>
      <c r="F13" s="22" t="n">
        <v>380745.37</v>
      </c>
      <c r="G13" s="22" t="n">
        <v>837302.58</v>
      </c>
      <c r="H13" s="23" t="n">
        <f aca="false" ca="false" dt2D="false" dtr="false" t="normal">G13/E13</f>
        <v>1.1266638626417849</v>
      </c>
      <c r="I13" s="22" t="n">
        <v>249293.27</v>
      </c>
      <c r="J13" s="23" t="n">
        <f aca="false" ca="false" dt2D="false" dtr="false" t="normal">I13/G13</f>
        <v>0.2977337893787453</v>
      </c>
      <c r="K13" s="23" t="n">
        <f aca="false" ca="false" dt2D="false" dtr="false" t="normal">I13/F13</f>
        <v>0.654750627696405</v>
      </c>
    </row>
    <row ht="29.25" outlineLevel="0" r="14">
      <c r="A14" s="25" t="s">
        <v>19</v>
      </c>
      <c r="B14" s="25" t="s">
        <v>15</v>
      </c>
      <c r="C14" s="25" t="s">
        <v>36</v>
      </c>
      <c r="D14" s="26" t="n">
        <f aca="false" ca="false" dt2D="false" dtr="false" t="normal">SUM(D15:D16)</f>
        <v>156488.27</v>
      </c>
      <c r="E14" s="26" t="n">
        <f aca="false" ca="false" dt2D="false" dtr="false" t="normal">SUM(E15:E16)</f>
        <v>147100.48</v>
      </c>
      <c r="F14" s="26" t="n">
        <f aca="false" ca="false" dt2D="false" dtr="false" t="normal">SUM(F15:F16)</f>
        <v>57911.59</v>
      </c>
      <c r="G14" s="26" t="n">
        <f aca="false" ca="false" dt2D="false" dtr="false" t="normal">SUM(G15:G16)</f>
        <v>176689.02</v>
      </c>
      <c r="H14" s="20" t="n">
        <f aca="false" ca="false" dt2D="false" dtr="false" t="normal">G14/E14</f>
        <v>1.2011450948358562</v>
      </c>
      <c r="I14" s="26" t="n">
        <f aca="false" ca="false" dt2D="false" dtr="false" t="normal">SUM(I15:I16)</f>
        <v>82788.67</v>
      </c>
      <c r="J14" s="20" t="n">
        <f aca="false" ca="false" dt2D="false" dtr="false" t="normal">I14/G14</f>
        <v>0.46855582763433745</v>
      </c>
      <c r="K14" s="20" t="n">
        <f aca="false" ca="false" dt2D="false" dtr="false" t="normal">I14/F14</f>
        <v>1.4295699703634455</v>
      </c>
    </row>
    <row ht="30" outlineLevel="0" r="15">
      <c r="A15" s="27" t="s">
        <v>19</v>
      </c>
      <c r="B15" s="27" t="s">
        <v>37</v>
      </c>
      <c r="C15" s="27" t="s">
        <v>38</v>
      </c>
      <c r="D15" s="28" t="n">
        <v>156012.05</v>
      </c>
      <c r="E15" s="28" t="n">
        <v>146624.26</v>
      </c>
      <c r="F15" s="28" t="n">
        <v>57911.59</v>
      </c>
      <c r="G15" s="28" t="n">
        <v>176189.02</v>
      </c>
      <c r="H15" s="29" t="n">
        <f aca="false" ca="false" dt2D="false" dtr="false" t="normal">G15/E15</f>
        <v>1.2016362094512871</v>
      </c>
      <c r="I15" s="28" t="n">
        <v>82788.67</v>
      </c>
      <c r="J15" s="29" t="n">
        <f aca="false" ca="false" dt2D="false" dtr="false" t="normal">I15/G15</f>
        <v>0.46988552408089906</v>
      </c>
      <c r="K15" s="29" t="n">
        <f aca="false" ca="false" dt2D="false" dtr="false" t="normal">I15/F15</f>
        <v>1.4295699703634455</v>
      </c>
    </row>
    <row ht="30" outlineLevel="0" r="16">
      <c r="A16" s="27" t="s">
        <v>19</v>
      </c>
      <c r="B16" s="27" t="s">
        <v>39</v>
      </c>
      <c r="C16" s="27" t="s">
        <v>40</v>
      </c>
      <c r="D16" s="22" t="n">
        <v>476.22</v>
      </c>
      <c r="E16" s="22" t="n">
        <v>476.22</v>
      </c>
      <c r="F16" s="22" t="n">
        <v>0</v>
      </c>
      <c r="G16" s="22" t="n">
        <v>500</v>
      </c>
      <c r="H16" s="23" t="n">
        <f aca="false" ca="false" dt2D="false" dtr="false" t="normal">G16/E16</f>
        <v>1.0499349040359498</v>
      </c>
      <c r="I16" s="22" t="n">
        <v>0</v>
      </c>
      <c r="J16" s="23" t="n">
        <f aca="false" ca="false" dt2D="false" dtr="false" t="normal">I16/G16</f>
        <v>0</v>
      </c>
      <c r="K16" s="23" t="s">
        <v>29</v>
      </c>
    </row>
    <row outlineLevel="0" r="17">
      <c r="A17" s="18" t="s">
        <v>21</v>
      </c>
      <c r="B17" s="18" t="s">
        <v>15</v>
      </c>
      <c r="C17" s="25" t="s">
        <v>41</v>
      </c>
      <c r="D17" s="19" t="n">
        <f aca="false" ca="false" dt2D="false" dtr="false" t="normal">SUM(D18:D21)</f>
        <v>2062278.76</v>
      </c>
      <c r="E17" s="19" t="n">
        <f aca="false" ca="false" dt2D="false" dtr="false" t="normal">SUM(E18:E21)</f>
        <v>1987272.9000000001</v>
      </c>
      <c r="F17" s="19" t="n">
        <f aca="false" ca="false" dt2D="false" dtr="false" t="normal">SUM(F18:F21)</f>
        <v>610402.3500000001</v>
      </c>
      <c r="G17" s="19" t="n">
        <f aca="false" ca="false" dt2D="false" dtr="false" t="normal">SUM(G18:G21)</f>
        <v>2808508.19</v>
      </c>
      <c r="H17" s="20" t="n">
        <f aca="false" ca="false" dt2D="false" dtr="false" t="normal">G17/E17</f>
        <v>1.4132473652712718</v>
      </c>
      <c r="I17" s="19" t="n">
        <f aca="false" ca="false" dt2D="false" dtr="false" t="normal">SUM(I18:I21)</f>
        <v>669078.36</v>
      </c>
      <c r="J17" s="20" t="n">
        <f aca="false" ca="false" dt2D="false" dtr="false" t="normal">I17/G17</f>
        <v>0.23823265404114774</v>
      </c>
      <c r="K17" s="20" t="n">
        <f aca="false" ca="false" dt2D="false" dtr="false" t="normal">I17/F17</f>
        <v>1.096126776051894</v>
      </c>
    </row>
    <row outlineLevel="0" r="18">
      <c r="A18" s="21" t="s">
        <v>21</v>
      </c>
      <c r="B18" s="21" t="s">
        <v>25</v>
      </c>
      <c r="C18" s="21" t="s">
        <v>42</v>
      </c>
      <c r="D18" s="22" t="n">
        <v>13199.09</v>
      </c>
      <c r="E18" s="22" t="n">
        <v>13199.09</v>
      </c>
      <c r="F18" s="22" t="n">
        <v>1721.09</v>
      </c>
      <c r="G18" s="22" t="n">
        <v>12596.98</v>
      </c>
      <c r="H18" s="23" t="n">
        <f aca="false" ca="false" dt2D="false" dtr="false" t="normal">G18/E18</f>
        <v>0.9543824612151292</v>
      </c>
      <c r="I18" s="22" t="n">
        <v>2545.94</v>
      </c>
      <c r="J18" s="29" t="n">
        <f aca="false" ca="false" dt2D="false" dtr="false" t="normal">I18/G18</f>
        <v>0.20210717171893583</v>
      </c>
      <c r="K18" s="23" t="n">
        <f aca="false" ca="false" dt2D="false" dtr="false" t="normal">I18/F18</f>
        <v>1.479260236245635</v>
      </c>
    </row>
    <row outlineLevel="0" r="19">
      <c r="A19" s="21" t="s">
        <v>21</v>
      </c>
      <c r="B19" s="21" t="s">
        <v>27</v>
      </c>
      <c r="C19" s="21" t="s">
        <v>43</v>
      </c>
      <c r="D19" s="22" t="n">
        <v>25103.21</v>
      </c>
      <c r="E19" s="22" t="n">
        <v>25103.21</v>
      </c>
      <c r="F19" s="22" t="n">
        <v>12061.31</v>
      </c>
      <c r="G19" s="22" t="n">
        <v>27925.52</v>
      </c>
      <c r="H19" s="23" t="n">
        <f aca="false" ca="false" dt2D="false" dtr="false" t="normal">G19/E19</f>
        <v>1.1124282512077142</v>
      </c>
      <c r="I19" s="22" t="n">
        <v>10541.31</v>
      </c>
      <c r="J19" s="29" t="n">
        <f aca="false" ca="false" dt2D="false" dtr="false" t="normal">I19/G19</f>
        <v>0.37747945248647113</v>
      </c>
      <c r="K19" s="23" t="n">
        <f aca="false" ca="false" dt2D="false" dtr="false" t="normal">I19/F19</f>
        <v>0.8739772047978205</v>
      </c>
    </row>
    <row outlineLevel="0" r="20">
      <c r="A20" s="21" t="s">
        <v>21</v>
      </c>
      <c r="B20" s="21" t="s">
        <v>44</v>
      </c>
      <c r="C20" s="21" t="s">
        <v>45</v>
      </c>
      <c r="D20" s="22" t="n">
        <v>1855494.66</v>
      </c>
      <c r="E20" s="22" t="n">
        <v>1781294.84</v>
      </c>
      <c r="F20" s="22" t="n">
        <v>590763.31</v>
      </c>
      <c r="G20" s="22" t="n">
        <v>2740198.34</v>
      </c>
      <c r="H20" s="23" t="n">
        <f aca="false" ca="false" dt2D="false" dtr="false" t="normal">G20/E20</f>
        <v>1.5383182382092342</v>
      </c>
      <c r="I20" s="22" t="n">
        <v>646636.15</v>
      </c>
      <c r="J20" s="29" t="n">
        <f aca="false" ca="false" dt2D="false" dtr="false" t="normal">I20/G20</f>
        <v>0.2359815129294619</v>
      </c>
      <c r="K20" s="23" t="n">
        <f aca="false" ca="false" dt2D="false" dtr="false" t="normal">I20/F20</f>
        <v>1.0945773697422068</v>
      </c>
    </row>
    <row outlineLevel="0" r="21">
      <c r="A21" s="21" t="s">
        <v>21</v>
      </c>
      <c r="B21" s="21" t="s">
        <v>46</v>
      </c>
      <c r="C21" s="21" t="s">
        <v>47</v>
      </c>
      <c r="D21" s="22" t="n">
        <v>168481.8</v>
      </c>
      <c r="E21" s="22" t="n">
        <v>167675.76</v>
      </c>
      <c r="F21" s="22" t="n">
        <v>5856.64</v>
      </c>
      <c r="G21" s="22" t="n">
        <v>27787.35</v>
      </c>
      <c r="H21" s="23" t="n">
        <f aca="false" ca="false" dt2D="false" dtr="false" t="normal">G21/E21</f>
        <v>0.16572073387351874</v>
      </c>
      <c r="I21" s="22" t="n">
        <v>9354.96</v>
      </c>
      <c r="J21" s="23" t="n">
        <f aca="false" ca="false" dt2D="false" dtr="false" t="normal">I21/G21</f>
        <v>0.33666254608661855</v>
      </c>
      <c r="K21" s="23" t="n">
        <f aca="false" ca="false" dt2D="false" dtr="false" t="normal">I21/F21</f>
        <v>1.5973254289148724</v>
      </c>
    </row>
    <row outlineLevel="0" r="22">
      <c r="A22" s="25" t="s">
        <v>23</v>
      </c>
      <c r="B22" s="25" t="s">
        <v>15</v>
      </c>
      <c r="C22" s="25" t="s">
        <v>48</v>
      </c>
      <c r="D22" s="26" t="n">
        <f aca="false" ca="false" dt2D="false" dtr="false" t="normal">SUM(D23:D26)</f>
        <v>1076386.07</v>
      </c>
      <c r="E22" s="26" t="n">
        <f aca="false" ca="false" dt2D="false" dtr="false" t="normal">SUM(E23:E26)</f>
        <v>974166.83</v>
      </c>
      <c r="F22" s="26" t="n">
        <f aca="false" ca="false" dt2D="false" dtr="false" t="normal">SUM(F23:F26)</f>
        <v>275733.45999999996</v>
      </c>
      <c r="G22" s="26" t="n">
        <f aca="false" ca="false" dt2D="false" dtr="false" t="normal">SUM(G23:G26)</f>
        <v>2176760.9200000004</v>
      </c>
      <c r="H22" s="20" t="n">
        <f aca="false" ca="false" dt2D="false" dtr="false" t="normal">G22/E22</f>
        <v>2.234484744260899</v>
      </c>
      <c r="I22" s="26" t="n">
        <f aca="false" ca="false" dt2D="false" dtr="false" t="normal">SUM(I23:I26)</f>
        <v>716789.8200000001</v>
      </c>
      <c r="J22" s="20" t="n">
        <f aca="false" ca="false" dt2D="false" dtr="false" t="normal">I22/G22</f>
        <v>0.32929193712279614</v>
      </c>
      <c r="K22" s="20" t="n">
        <f aca="false" ca="false" dt2D="false" dtr="false" t="normal">I22/F22</f>
        <v>2.599575038879939</v>
      </c>
    </row>
    <row outlineLevel="0" r="23">
      <c r="A23" s="21" t="s">
        <v>23</v>
      </c>
      <c r="B23" s="21" t="s">
        <v>49</v>
      </c>
      <c r="C23" s="21" t="s">
        <v>50</v>
      </c>
      <c r="D23" s="22" t="n">
        <v>42790.37</v>
      </c>
      <c r="E23" s="22" t="n">
        <v>42296.48</v>
      </c>
      <c r="F23" s="22" t="n">
        <v>15487.21</v>
      </c>
      <c r="G23" s="22" t="n">
        <v>101422.57</v>
      </c>
      <c r="H23" s="23" t="n">
        <f aca="false" ca="false" dt2D="false" dtr="false" t="normal">G23/E23</f>
        <v>2.3978962315540207</v>
      </c>
      <c r="I23" s="22" t="n">
        <v>41703.68</v>
      </c>
      <c r="J23" s="29" t="n">
        <f aca="false" ca="false" dt2D="false" dtr="false" t="normal">I23/G23</f>
        <v>0.4111873718049148</v>
      </c>
      <c r="K23" s="23" t="n">
        <f aca="false" ca="false" dt2D="false" dtr="false" t="normal">I23/F23</f>
        <v>2.6927819794527226</v>
      </c>
    </row>
    <row outlineLevel="0" r="24">
      <c r="A24" s="21" t="s">
        <v>23</v>
      </c>
      <c r="B24" s="21" t="s">
        <v>17</v>
      </c>
      <c r="C24" s="21" t="s">
        <v>51</v>
      </c>
      <c r="D24" s="22" t="n">
        <v>12015.53</v>
      </c>
      <c r="E24" s="22" t="n">
        <v>12015.53</v>
      </c>
      <c r="F24" s="22" t="n">
        <v>19.37</v>
      </c>
      <c r="G24" s="22" t="n">
        <v>1050477.36</v>
      </c>
      <c r="H24" s="23" t="n">
        <f aca="false" ca="false" dt2D="false" dtr="false" t="normal">G24/E24</f>
        <v>87.42663536273473</v>
      </c>
      <c r="I24" s="22" t="n">
        <v>322455.26</v>
      </c>
      <c r="J24" s="29" t="n">
        <f aca="false" ca="false" dt2D="false" dtr="false" t="normal">I24/G24</f>
        <v>0.30696069451701463</v>
      </c>
      <c r="K24" s="23" t="n">
        <f aca="false" ca="false" dt2D="false" dtr="false" t="normal">I24/F24</f>
        <v>16647.148167268973</v>
      </c>
    </row>
    <row outlineLevel="0" r="25">
      <c r="A25" s="21" t="s">
        <v>23</v>
      </c>
      <c r="B25" s="21" t="s">
        <v>19</v>
      </c>
      <c r="C25" s="21" t="s">
        <v>52</v>
      </c>
      <c r="D25" s="22" t="n">
        <v>954600.02</v>
      </c>
      <c r="E25" s="22" t="n">
        <v>852903.2</v>
      </c>
      <c r="F25" s="22" t="n">
        <v>229938.44</v>
      </c>
      <c r="G25" s="22" t="n">
        <v>949812.3</v>
      </c>
      <c r="H25" s="23" t="n">
        <f aca="false" ca="false" dt2D="false" dtr="false" t="normal">G25/E25</f>
        <v>1.1136226244666454</v>
      </c>
      <c r="I25" s="22" t="n">
        <v>320530.62</v>
      </c>
      <c r="J25" s="29" t="n">
        <f aca="false" ca="false" dt2D="false" dtr="false" t="normal">I25/G25</f>
        <v>0.33746732907122806</v>
      </c>
      <c r="K25" s="23" t="n">
        <f aca="false" ca="false" dt2D="false" dtr="false" t="normal">I25/F25</f>
        <v>1.3939844942846442</v>
      </c>
    </row>
    <row outlineLevel="0" r="26">
      <c r="A26" s="21" t="s">
        <v>23</v>
      </c>
      <c r="B26" s="21" t="s">
        <v>23</v>
      </c>
      <c r="C26" s="21" t="s">
        <v>53</v>
      </c>
      <c r="D26" s="22" t="n">
        <v>66980.15</v>
      </c>
      <c r="E26" s="22" t="n">
        <v>66951.62</v>
      </c>
      <c r="F26" s="22" t="n">
        <v>30288.44</v>
      </c>
      <c r="G26" s="22" t="n">
        <v>75048.69</v>
      </c>
      <c r="H26" s="23" t="n">
        <f aca="false" ca="false" dt2D="false" dtr="false" t="normal">G26/E26</f>
        <v>1.1209391199197272</v>
      </c>
      <c r="I26" s="22" t="n">
        <v>32100.26</v>
      </c>
      <c r="J26" s="23" t="n">
        <f aca="false" ca="false" dt2D="false" dtr="false" t="normal">I26/G26</f>
        <v>0.4277257870856906</v>
      </c>
      <c r="K26" s="23" t="n">
        <f aca="false" ca="false" dt2D="false" dtr="false" t="normal">I26/F26</f>
        <v>1.0598188615854762</v>
      </c>
    </row>
    <row outlineLevel="0" r="27">
      <c r="A27" s="25" t="s">
        <v>27</v>
      </c>
      <c r="B27" s="25" t="s">
        <v>15</v>
      </c>
      <c r="C27" s="25" t="s">
        <v>54</v>
      </c>
      <c r="D27" s="26" t="n">
        <f aca="false" ca="false" dt2D="false" dtr="false" t="normal">SUM(D28:D34)</f>
        <v>10740058.879999999</v>
      </c>
      <c r="E27" s="26" t="n">
        <f aca="false" ca="false" dt2D="false" dtr="false" t="normal">SUM(E28:E34)</f>
        <v>10703737.12</v>
      </c>
      <c r="F27" s="26" t="n">
        <f aca="false" ca="false" dt2D="false" dtr="false" t="normal">SUM(F28:F34)</f>
        <v>5056344.79</v>
      </c>
      <c r="G27" s="26" t="n">
        <f aca="false" ca="false" dt2D="false" dtr="false" t="normal">SUM(G28:G34)</f>
        <v>11136792.129999999</v>
      </c>
      <c r="H27" s="20" t="n">
        <f aca="false" ca="false" dt2D="false" dtr="false" t="normal">G27/E27</f>
        <v>1.0404583002314989</v>
      </c>
      <c r="I27" s="26" t="n">
        <f aca="false" ca="false" dt2D="false" dtr="false" t="normal">SUM(I28:I34)</f>
        <v>4455428.1899999995</v>
      </c>
      <c r="J27" s="20" t="n">
        <f aca="false" ca="false" dt2D="false" dtr="false" t="normal">I27/G27</f>
        <v>0.4000638727913475</v>
      </c>
      <c r="K27" s="20" t="n">
        <f aca="false" ca="false" dt2D="false" dtr="false" t="normal">I27/F27</f>
        <v>0.881155928846379</v>
      </c>
    </row>
    <row outlineLevel="0" r="28">
      <c r="A28" s="21" t="s">
        <v>27</v>
      </c>
      <c r="B28" s="21" t="s">
        <v>49</v>
      </c>
      <c r="C28" s="21" t="s">
        <v>55</v>
      </c>
      <c r="D28" s="22" t="n">
        <v>2962088.74</v>
      </c>
      <c r="E28" s="22" t="n">
        <v>2962088.74</v>
      </c>
      <c r="F28" s="22" t="n">
        <v>1544813.99</v>
      </c>
      <c r="G28" s="22" t="n">
        <v>2839844.18</v>
      </c>
      <c r="H28" s="23" t="n">
        <f aca="false" ca="false" dt2D="false" dtr="false" t="normal">G28/E28</f>
        <v>0.958730284360083</v>
      </c>
      <c r="I28" s="22" t="n">
        <v>1422775.73</v>
      </c>
      <c r="J28" s="29" t="n">
        <f aca="false" ca="false" dt2D="false" dtr="false" t="normal">I28/G28</f>
        <v>0.5010048579496358</v>
      </c>
      <c r="K28" s="23" t="n">
        <f aca="false" ca="false" dt2D="false" dtr="false" t="normal">I28/F28</f>
        <v>0.9210013239199109</v>
      </c>
    </row>
    <row outlineLevel="0" r="29">
      <c r="A29" s="21" t="s">
        <v>27</v>
      </c>
      <c r="B29" s="21" t="s">
        <v>17</v>
      </c>
      <c r="C29" s="21" t="s">
        <v>56</v>
      </c>
      <c r="D29" s="22" t="n">
        <v>7115313.1</v>
      </c>
      <c r="E29" s="22" t="n">
        <v>7078997.92</v>
      </c>
      <c r="F29" s="22" t="n">
        <v>3184822.73</v>
      </c>
      <c r="G29" s="22" t="n">
        <v>7519219.15</v>
      </c>
      <c r="H29" s="23" t="n">
        <f aca="false" ca="false" dt2D="false" dtr="false" t="normal">G29/E29</f>
        <v>1.0621869415664413</v>
      </c>
      <c r="I29" s="22" t="n">
        <v>2670986.22</v>
      </c>
      <c r="J29" s="29" t="n">
        <f aca="false" ca="false" dt2D="false" dtr="false" t="normal">I29/G29</f>
        <v>0.3552212226717717</v>
      </c>
      <c r="K29" s="23" t="n">
        <f aca="false" ca="false" dt2D="false" dtr="false" t="normal">I29/F29</f>
        <v>0.8386608757970024</v>
      </c>
    </row>
    <row outlineLevel="0" r="30">
      <c r="A30" s="21" t="s">
        <v>27</v>
      </c>
      <c r="B30" s="21" t="s">
        <v>19</v>
      </c>
      <c r="C30" s="21" t="s">
        <v>57</v>
      </c>
      <c r="D30" s="22" t="n">
        <v>518616.99</v>
      </c>
      <c r="E30" s="22" t="n">
        <v>518616.99</v>
      </c>
      <c r="F30" s="22" t="n">
        <v>264181.66</v>
      </c>
      <c r="G30" s="22" t="n">
        <v>617523.19</v>
      </c>
      <c r="H30" s="23" t="n">
        <f aca="false" ca="false" dt2D="false" dtr="false" t="normal">G30/E30</f>
        <v>1.1907114535526497</v>
      </c>
      <c r="I30" s="22" t="n">
        <v>290507.98</v>
      </c>
      <c r="J30" s="29" t="n">
        <f aca="false" ca="false" dt2D="false" dtr="false" t="normal">I30/G30</f>
        <v>0.47044059997163834</v>
      </c>
      <c r="K30" s="23" t="n">
        <f aca="false" ca="false" dt2D="false" dtr="false" t="normal">I30/F30</f>
        <v>1.099652337713375</v>
      </c>
    </row>
    <row ht="30" outlineLevel="0" r="31">
      <c r="A31" s="21" t="s">
        <v>27</v>
      </c>
      <c r="B31" s="21" t="s">
        <v>23</v>
      </c>
      <c r="C31" s="21" t="s">
        <v>58</v>
      </c>
      <c r="D31" s="22" t="n">
        <v>160</v>
      </c>
      <c r="E31" s="22" t="n">
        <v>160</v>
      </c>
      <c r="F31" s="22" t="n">
        <v>160</v>
      </c>
      <c r="G31" s="22" t="n">
        <v>160</v>
      </c>
      <c r="H31" s="23" t="n">
        <f aca="false" ca="false" dt2D="false" dtr="false" t="normal">G31/E31</f>
        <v>1</v>
      </c>
      <c r="I31" s="22" t="n">
        <v>160</v>
      </c>
      <c r="J31" s="29" t="n">
        <f aca="false" ca="false" dt2D="false" dtr="false" t="normal">I31/G31</f>
        <v>1</v>
      </c>
      <c r="K31" s="23" t="s">
        <v>29</v>
      </c>
    </row>
    <row customFormat="true" ht="18" outlineLevel="0" r="32" s="1">
      <c r="A32" s="21" t="s">
        <v>27</v>
      </c>
      <c r="B32" s="24" t="s">
        <v>25</v>
      </c>
      <c r="C32" s="21" t="s">
        <v>59</v>
      </c>
      <c r="D32" s="22" t="n">
        <v>0</v>
      </c>
      <c r="E32" s="22" t="n">
        <v>0</v>
      </c>
      <c r="F32" s="22" t="n">
        <v>0</v>
      </c>
      <c r="G32" s="22" t="n">
        <v>7840.81</v>
      </c>
      <c r="H32" s="23" t="s">
        <v>29</v>
      </c>
      <c r="I32" s="22" t="n">
        <v>2261.77</v>
      </c>
      <c r="J32" s="29" t="n">
        <f aca="false" ca="false" dt2D="false" dtr="false" t="normal">I32/G32</f>
        <v>0.2884612686699461</v>
      </c>
      <c r="K32" s="23" t="s">
        <v>29</v>
      </c>
    </row>
    <row outlineLevel="0" r="33">
      <c r="A33" s="21" t="s">
        <v>27</v>
      </c>
      <c r="B33" s="21" t="s">
        <v>27</v>
      </c>
      <c r="C33" s="21" t="s">
        <v>60</v>
      </c>
      <c r="D33" s="22" t="n">
        <v>31525.28</v>
      </c>
      <c r="E33" s="22" t="n">
        <v>31525.28</v>
      </c>
      <c r="F33" s="22" t="n">
        <v>10155.16</v>
      </c>
      <c r="G33" s="22" t="n">
        <v>26834.53</v>
      </c>
      <c r="H33" s="23" t="n">
        <f aca="false" ca="false" dt2D="false" dtr="false" t="normal">G33/E33</f>
        <v>0.8512067141037288</v>
      </c>
      <c r="I33" s="22" t="n">
        <v>11110.37</v>
      </c>
      <c r="J33" s="29" t="n">
        <f aca="false" ca="false" dt2D="false" dtr="false" t="normal">I33/G33</f>
        <v>0.4140325915900149</v>
      </c>
      <c r="K33" s="23" t="n">
        <f aca="false" ca="false" dt2D="false" dtr="false" t="normal">I33/F33</f>
        <v>1.0940615411278602</v>
      </c>
    </row>
    <row outlineLevel="0" r="34">
      <c r="A34" s="21" t="s">
        <v>27</v>
      </c>
      <c r="B34" s="21" t="s">
        <v>44</v>
      </c>
      <c r="C34" s="21" t="s">
        <v>61</v>
      </c>
      <c r="D34" s="22" t="n">
        <v>112354.77</v>
      </c>
      <c r="E34" s="22" t="n">
        <v>112348.19</v>
      </c>
      <c r="F34" s="22" t="n">
        <v>52211.25</v>
      </c>
      <c r="G34" s="22" t="n">
        <v>125370.27</v>
      </c>
      <c r="H34" s="23" t="n">
        <f aca="false" ca="false" dt2D="false" dtr="false" t="normal">G34/E34</f>
        <v>1.1159082313653652</v>
      </c>
      <c r="I34" s="22" t="n">
        <v>57626.12</v>
      </c>
      <c r="J34" s="23" t="n">
        <f aca="false" ca="false" dt2D="false" dtr="false" t="normal">I34/G34</f>
        <v>0.459647410825549</v>
      </c>
      <c r="K34" s="23" t="n">
        <f aca="false" ca="false" dt2D="false" dtr="false" t="normal">I34/F34</f>
        <v>1.1037107902990257</v>
      </c>
    </row>
    <row outlineLevel="0" r="35">
      <c r="A35" s="25" t="s">
        <v>30</v>
      </c>
      <c r="B35" s="25" t="s">
        <v>15</v>
      </c>
      <c r="C35" s="25" t="s">
        <v>62</v>
      </c>
      <c r="D35" s="26" t="n">
        <f aca="false" ca="false" dt2D="false" dtr="false" t="normal">SUM(D36:D37)</f>
        <v>517095.4</v>
      </c>
      <c r="E35" s="26" t="n">
        <f aca="false" ca="false" dt2D="false" dtr="false" t="normal">SUM(E36:E37)</f>
        <v>515441.66000000003</v>
      </c>
      <c r="F35" s="26" t="n">
        <f aca="false" ca="false" dt2D="false" dtr="false" t="normal">SUM(F36:F37)</f>
        <v>229714.11</v>
      </c>
      <c r="G35" s="26" t="n">
        <f aca="false" ca="false" dt2D="false" dtr="false" t="normal">SUM(G36:G37)</f>
        <v>1148600.3599999999</v>
      </c>
      <c r="H35" s="20" t="n">
        <f aca="false" ca="false" dt2D="false" dtr="false" t="normal">G35/E35</f>
        <v>2.2283809189967294</v>
      </c>
      <c r="I35" s="26" t="n">
        <f aca="false" ca="false" dt2D="false" dtr="false" t="normal">SUM(I36:I37)</f>
        <v>301746.08</v>
      </c>
      <c r="J35" s="20" t="n">
        <f aca="false" ca="false" dt2D="false" dtr="false" t="normal">I35/G35</f>
        <v>0.2627076313993146</v>
      </c>
      <c r="K35" s="20" t="n">
        <f aca="false" ca="false" dt2D="false" dtr="false" t="normal">I35/F35</f>
        <v>1.313572248565837</v>
      </c>
    </row>
    <row outlineLevel="0" r="36">
      <c r="A36" s="21" t="s">
        <v>30</v>
      </c>
      <c r="B36" s="21" t="s">
        <v>49</v>
      </c>
      <c r="C36" s="21" t="s">
        <v>63</v>
      </c>
      <c r="D36" s="22" t="n">
        <v>496329.18</v>
      </c>
      <c r="E36" s="22" t="n">
        <v>494675.44</v>
      </c>
      <c r="F36" s="22" t="n">
        <v>220372.05</v>
      </c>
      <c r="G36" s="22" t="n">
        <v>1125162.39</v>
      </c>
      <c r="H36" s="23" t="n">
        <f aca="false" ca="false" dt2D="false" dtr="false" t="normal">G36/E36</f>
        <v>2.2745467007620186</v>
      </c>
      <c r="I36" s="22" t="n">
        <v>291650.87</v>
      </c>
      <c r="J36" s="29" t="n">
        <f aca="false" ca="false" dt2D="false" dtr="false" t="normal">I36/G36</f>
        <v>0.25920780199558574</v>
      </c>
      <c r="K36" s="23" t="n">
        <f aca="false" ca="false" dt2D="false" dtr="false" t="normal">I36/F36</f>
        <v>1.3234476422940205</v>
      </c>
    </row>
    <row outlineLevel="0" r="37">
      <c r="A37" s="21" t="s">
        <v>30</v>
      </c>
      <c r="B37" s="21" t="s">
        <v>21</v>
      </c>
      <c r="C37" s="21" t="s">
        <v>64</v>
      </c>
      <c r="D37" s="22" t="n">
        <v>20766.22</v>
      </c>
      <c r="E37" s="22" t="n">
        <v>20766.22</v>
      </c>
      <c r="F37" s="22" t="n">
        <v>9342.06</v>
      </c>
      <c r="G37" s="22" t="n">
        <v>23437.97</v>
      </c>
      <c r="H37" s="23" t="n">
        <f aca="false" ca="false" dt2D="false" dtr="false" t="normal">G37/E37</f>
        <v>1.1286584655271878</v>
      </c>
      <c r="I37" s="22" t="n">
        <v>10095.21</v>
      </c>
      <c r="J37" s="23" t="n">
        <f aca="false" ca="false" dt2D="false" dtr="false" t="normal">I37/G37</f>
        <v>0.430720322621797</v>
      </c>
      <c r="K37" s="23" t="n">
        <f aca="false" ca="false" dt2D="false" dtr="false" t="normal">I37/F37</f>
        <v>1.0806192638454473</v>
      </c>
    </row>
    <row outlineLevel="0" r="38">
      <c r="A38" s="25" t="s">
        <v>37</v>
      </c>
      <c r="B38" s="25" t="s">
        <v>15</v>
      </c>
      <c r="C38" s="25" t="s">
        <v>65</v>
      </c>
      <c r="D38" s="26" t="n">
        <f aca="false" ca="false" dt2D="false" dtr="false" t="normal">SUM(D39:D41)</f>
        <v>3106995.21</v>
      </c>
      <c r="E38" s="26" t="n">
        <f aca="false" ca="false" dt2D="false" dtr="false" t="normal">SUM(E39:E41)</f>
        <v>3105507.75</v>
      </c>
      <c r="F38" s="26" t="n">
        <f aca="false" ca="false" dt2D="false" dtr="false" t="normal">SUM(F39:F41)</f>
        <v>1807093.3</v>
      </c>
      <c r="G38" s="26" t="n">
        <f aca="false" ca="false" dt2D="false" dtr="false" t="normal">SUM(G39:G41)</f>
        <v>2613632.3099999996</v>
      </c>
      <c r="H38" s="20" t="n">
        <f aca="false" ca="false" dt2D="false" dtr="false" t="normal">G38/E38</f>
        <v>0.841611910322877</v>
      </c>
      <c r="I38" s="26" t="n">
        <f aca="false" ca="false" dt2D="false" dtr="false" t="normal">SUM(I39:I41)</f>
        <v>1344682.12</v>
      </c>
      <c r="J38" s="20" t="n">
        <f aca="false" ca="false" dt2D="false" dtr="false" t="normal">I38/G38</f>
        <v>0.5144878699483174</v>
      </c>
      <c r="K38" s="20" t="n">
        <f aca="false" ca="false" dt2D="false" dtr="false" t="normal">I38/F38</f>
        <v>0.7441132784898268</v>
      </c>
    </row>
    <row outlineLevel="0" r="39">
      <c r="A39" s="21" t="s">
        <v>37</v>
      </c>
      <c r="B39" s="21" t="s">
        <v>19</v>
      </c>
      <c r="C39" s="21" t="s">
        <v>66</v>
      </c>
      <c r="D39" s="22" t="n">
        <v>1927158.08</v>
      </c>
      <c r="E39" s="22" t="n">
        <v>1926860.94</v>
      </c>
      <c r="F39" s="22" t="n">
        <v>1055125.57</v>
      </c>
      <c r="G39" s="22" t="n">
        <v>1802535.05</v>
      </c>
      <c r="H39" s="23" t="n">
        <f aca="false" ca="false" dt2D="false" dtr="false" t="normal">G39/E39</f>
        <v>0.9354774974057029</v>
      </c>
      <c r="I39" s="22" t="n">
        <v>1022864.37</v>
      </c>
      <c r="J39" s="23" t="n">
        <f aca="false" ca="false" dt2D="false" dtr="false" t="normal">I39/G39</f>
        <v>0.5674587964322801</v>
      </c>
      <c r="K39" s="23" t="n">
        <f aca="false" ca="false" dt2D="false" dtr="false" t="normal">I39/F39</f>
        <v>0.9694243027396255</v>
      </c>
    </row>
    <row outlineLevel="0" r="40">
      <c r="A40" s="21" t="s">
        <v>37</v>
      </c>
      <c r="B40" s="21" t="s">
        <v>21</v>
      </c>
      <c r="C40" s="21" t="s">
        <v>67</v>
      </c>
      <c r="D40" s="22" t="n">
        <v>1073170.37</v>
      </c>
      <c r="E40" s="22" t="n">
        <v>1072037.71</v>
      </c>
      <c r="F40" s="22" t="n">
        <v>706471.56</v>
      </c>
      <c r="G40" s="22" t="n">
        <v>688205.75</v>
      </c>
      <c r="H40" s="23" t="n">
        <f aca="false" ca="false" dt2D="false" dtr="false" t="normal">G40/E40</f>
        <v>0.6419603933522078</v>
      </c>
      <c r="I40" s="22" t="n">
        <v>271033.16</v>
      </c>
      <c r="J40" s="23" t="n">
        <f aca="false" ca="false" dt2D="false" dtr="false" t="normal">I40/G40</f>
        <v>0.3938257708541377</v>
      </c>
      <c r="K40" s="23" t="n">
        <f aca="false" ca="false" dt2D="false" dtr="false" t="normal">I40/F40</f>
        <v>0.38364341234061844</v>
      </c>
    </row>
    <row outlineLevel="0" r="41">
      <c r="A41" s="21" t="s">
        <v>37</v>
      </c>
      <c r="B41" s="21" t="s">
        <v>25</v>
      </c>
      <c r="C41" s="21" t="s">
        <v>68</v>
      </c>
      <c r="D41" s="22" t="n">
        <v>106666.76</v>
      </c>
      <c r="E41" s="22" t="n">
        <v>106609.1</v>
      </c>
      <c r="F41" s="22" t="n">
        <v>45496.17</v>
      </c>
      <c r="G41" s="22" t="n">
        <v>122891.51</v>
      </c>
      <c r="H41" s="23" t="n">
        <f aca="false" ca="false" dt2D="false" dtr="false" t="normal">G41/E41</f>
        <v>1.1527300202327944</v>
      </c>
      <c r="I41" s="22" t="n">
        <v>50784.59</v>
      </c>
      <c r="J41" s="23" t="n">
        <f aca="false" ca="false" dt2D="false" dtr="false" t="normal">I41/G41</f>
        <v>0.41324734312402867</v>
      </c>
      <c r="K41" s="23" t="n">
        <f aca="false" ca="false" dt2D="false" dtr="false" t="normal">I41/F41</f>
        <v>1.116238795485422</v>
      </c>
    </row>
    <row outlineLevel="0" r="42">
      <c r="A42" s="25" t="s">
        <v>32</v>
      </c>
      <c r="B42" s="25" t="s">
        <v>15</v>
      </c>
      <c r="C42" s="25" t="s">
        <v>69</v>
      </c>
      <c r="D42" s="26" t="n">
        <f aca="false" ca="false" dt2D="false" dtr="false" t="normal">SUM(D43:D46)</f>
        <v>287168.25</v>
      </c>
      <c r="E42" s="26" t="n">
        <f aca="false" ca="false" dt2D="false" dtr="false" t="normal">SUM(E43:E46)</f>
        <v>286799.83</v>
      </c>
      <c r="F42" s="26" t="n">
        <f aca="false" ca="false" dt2D="false" dtr="false" t="normal">SUM(F43:F46)</f>
        <v>115958.37</v>
      </c>
      <c r="G42" s="26" t="n">
        <f aca="false" ca="false" dt2D="false" dtr="false" t="normal">SUM(G43:G46)</f>
        <v>378266.08</v>
      </c>
      <c r="H42" s="20" t="n">
        <f aca="false" ca="false" dt2D="false" dtr="false" t="normal">G42/E42</f>
        <v>1.318920168118649</v>
      </c>
      <c r="I42" s="26" t="n">
        <f aca="false" ca="false" dt2D="false" dtr="false" t="normal">SUM(I43:I46)</f>
        <v>136826.43</v>
      </c>
      <c r="J42" s="20" t="n">
        <f aca="false" ca="false" dt2D="false" dtr="false" t="normal">I42/G42</f>
        <v>0.3617200622376714</v>
      </c>
      <c r="K42" s="20" t="n">
        <f aca="false" ca="false" dt2D="false" dtr="false" t="normal">I42/F42</f>
        <v>1.1799616534796065</v>
      </c>
    </row>
    <row outlineLevel="0" r="43">
      <c r="A43" s="21" t="s">
        <v>32</v>
      </c>
      <c r="B43" s="21" t="s">
        <v>49</v>
      </c>
      <c r="C43" s="21" t="s">
        <v>70</v>
      </c>
      <c r="D43" s="22" t="n">
        <v>5576.88</v>
      </c>
      <c r="E43" s="22" t="n">
        <v>5576.88</v>
      </c>
      <c r="F43" s="22" t="n">
        <v>2157.79</v>
      </c>
      <c r="G43" s="22" t="n">
        <v>6310.54</v>
      </c>
      <c r="H43" s="23" t="n">
        <f aca="false" ca="false" dt2D="false" dtr="false" t="normal">G43/E43</f>
        <v>1.1315538437262411</v>
      </c>
      <c r="I43" s="22" t="n">
        <v>2796.97</v>
      </c>
      <c r="J43" s="23" t="n">
        <f aca="false" ca="false" dt2D="false" dtr="false" t="normal">I43/G43</f>
        <v>0.4432219746646087</v>
      </c>
      <c r="K43" s="23" t="n">
        <f aca="false" ca="false" dt2D="false" dtr="false" t="normal">I43/F43</f>
        <v>1.2962197433485185</v>
      </c>
    </row>
    <row outlineLevel="0" r="44">
      <c r="A44" s="21" t="s">
        <v>32</v>
      </c>
      <c r="B44" s="21" t="s">
        <v>17</v>
      </c>
      <c r="C44" s="21" t="s">
        <v>71</v>
      </c>
      <c r="D44" s="22" t="n">
        <v>43976.6</v>
      </c>
      <c r="E44" s="22" t="n">
        <v>43976.6</v>
      </c>
      <c r="F44" s="22" t="n">
        <v>33641.99</v>
      </c>
      <c r="G44" s="22" t="n">
        <v>20896.54</v>
      </c>
      <c r="H44" s="23" t="n">
        <f aca="false" ca="false" dt2D="false" dtr="false" t="normal">G44/E44</f>
        <v>0.47517406984623645</v>
      </c>
      <c r="I44" s="22" t="n">
        <v>8951.46</v>
      </c>
      <c r="J44" s="23" t="n">
        <f aca="false" ca="false" dt2D="false" dtr="false" t="normal">I44/G44</f>
        <v>0.42837043835965183</v>
      </c>
      <c r="K44" s="23" t="n">
        <f aca="false" ca="false" dt2D="false" dtr="false" t="normal">I44/F44</f>
        <v>0.26607997921644944</v>
      </c>
    </row>
    <row outlineLevel="0" r="45">
      <c r="A45" s="21" t="s">
        <v>32</v>
      </c>
      <c r="B45" s="21" t="s">
        <v>19</v>
      </c>
      <c r="C45" s="21" t="s">
        <v>72</v>
      </c>
      <c r="D45" s="22" t="n">
        <v>214647.2</v>
      </c>
      <c r="E45" s="22" t="n">
        <v>214278.78</v>
      </c>
      <c r="F45" s="22" t="n">
        <v>69612.59</v>
      </c>
      <c r="G45" s="22" t="n">
        <v>325468.64</v>
      </c>
      <c r="H45" s="23" t="n">
        <f aca="false" ca="false" dt2D="false" dtr="false" t="normal">G45/E45</f>
        <v>1.5189028050281042</v>
      </c>
      <c r="I45" s="22" t="n">
        <v>114486.94</v>
      </c>
      <c r="J45" s="23" t="n">
        <f aca="false" ca="false" dt2D="false" dtr="false" t="normal">I45/G45</f>
        <v>0.35176028019166455</v>
      </c>
      <c r="K45" s="23" t="n">
        <f aca="false" ca="false" dt2D="false" dtr="false" t="normal">I45/F45</f>
        <v>1.6446298004427073</v>
      </c>
    </row>
    <row outlineLevel="0" r="46">
      <c r="A46" s="21" t="s">
        <v>32</v>
      </c>
      <c r="B46" s="21" t="s">
        <v>23</v>
      </c>
      <c r="C46" s="21" t="s">
        <v>73</v>
      </c>
      <c r="D46" s="22" t="n">
        <v>22967.57</v>
      </c>
      <c r="E46" s="22" t="n">
        <v>22967.57</v>
      </c>
      <c r="F46" s="22" t="n">
        <v>10546</v>
      </c>
      <c r="G46" s="22" t="n">
        <v>25590.36</v>
      </c>
      <c r="H46" s="23" t="n">
        <f aca="false" ca="false" dt2D="false" dtr="false" t="normal">G46/E46</f>
        <v>1.1141953632883235</v>
      </c>
      <c r="I46" s="22" t="n">
        <v>10591.06</v>
      </c>
      <c r="J46" s="23" t="n">
        <f aca="false" ca="false" dt2D="false" dtr="false" t="normal">I46/G46</f>
        <v>0.4138691288438302</v>
      </c>
      <c r="K46" s="23" t="n">
        <f aca="false" ca="false" dt2D="false" dtr="false" t="normal">I46/F46</f>
        <v>1.0042727100322397</v>
      </c>
    </row>
    <row outlineLevel="0" r="47">
      <c r="A47" s="25" t="s">
        <v>46</v>
      </c>
      <c r="B47" s="25" t="s">
        <v>15</v>
      </c>
      <c r="C47" s="25" t="s">
        <v>74</v>
      </c>
      <c r="D47" s="26" t="n">
        <f aca="false" ca="false" dt2D="false" dtr="false" t="normal">SUM(D48:D49)</f>
        <v>27365.89</v>
      </c>
      <c r="E47" s="26" t="n">
        <f aca="false" ca="false" dt2D="false" dtr="false" t="normal">SUM(E48:E49)</f>
        <v>27365.89</v>
      </c>
      <c r="F47" s="26" t="n">
        <f aca="false" ca="false" dt2D="false" dtr="false" t="normal">SUM(F48:F49)</f>
        <v>12547.23</v>
      </c>
      <c r="G47" s="26" t="n">
        <f aca="false" ca="false" dt2D="false" dtr="false" t="normal">SUM(G48:G49)</f>
        <v>24209.5</v>
      </c>
      <c r="H47" s="20" t="n">
        <f aca="false" ca="false" dt2D="false" dtr="false" t="normal">G47/E47</f>
        <v>0.884659698624821</v>
      </c>
      <c r="I47" s="26" t="n">
        <f aca="false" ca="false" dt2D="false" dtr="false" t="normal">SUM(I48:I49)</f>
        <v>12619.16</v>
      </c>
      <c r="J47" s="20" t="n">
        <f aca="false" ca="false" dt2D="false" dtr="false" t="normal">I47/G47</f>
        <v>0.5212482703071109</v>
      </c>
      <c r="K47" s="20" t="n">
        <f aca="false" ca="false" dt2D="false" dtr="false" t="normal">I47/F47</f>
        <v>1.0057327394173854</v>
      </c>
    </row>
    <row outlineLevel="0" r="48">
      <c r="A48" s="21" t="s">
        <v>46</v>
      </c>
      <c r="B48" s="21" t="s">
        <v>49</v>
      </c>
      <c r="C48" s="21" t="s">
        <v>75</v>
      </c>
      <c r="D48" s="22" t="n">
        <v>6078.5</v>
      </c>
      <c r="E48" s="22" t="n">
        <v>6078.5</v>
      </c>
      <c r="F48" s="22" t="n">
        <v>1821.48</v>
      </c>
      <c r="G48" s="22" t="n">
        <v>6264.5</v>
      </c>
      <c r="H48" s="23" t="n">
        <f aca="false" ca="false" dt2D="false" dtr="false" t="normal">G48/E48</f>
        <v>1.0305996545200296</v>
      </c>
      <c r="I48" s="22" t="n">
        <v>2784.96</v>
      </c>
      <c r="J48" s="23" t="n">
        <f aca="false" ca="false" dt2D="false" dtr="false" t="normal">I48/G48</f>
        <v>0.4445622156596696</v>
      </c>
      <c r="K48" s="23" t="n">
        <f aca="false" ca="false" dt2D="false" dtr="false" t="normal">I48/F48</f>
        <v>1.528954476579485</v>
      </c>
    </row>
    <row outlineLevel="0" r="49">
      <c r="A49" s="21" t="s">
        <v>46</v>
      </c>
      <c r="B49" s="21" t="s">
        <v>17</v>
      </c>
      <c r="C49" s="21" t="s">
        <v>76</v>
      </c>
      <c r="D49" s="22" t="n">
        <v>21287.39</v>
      </c>
      <c r="E49" s="22" t="n">
        <v>21287.39</v>
      </c>
      <c r="F49" s="22" t="n">
        <v>10725.75</v>
      </c>
      <c r="G49" s="22" t="n">
        <v>17945</v>
      </c>
      <c r="H49" s="23" t="n">
        <f aca="false" ca="false" dt2D="false" dtr="false" t="normal">G49/E49</f>
        <v>0.8429873272392717</v>
      </c>
      <c r="I49" s="22" t="n">
        <v>9834.2</v>
      </c>
      <c r="J49" s="23" t="n">
        <f aca="false" ca="false" dt2D="false" dtr="false" t="normal">I49/G49</f>
        <v>0.5480189467818334</v>
      </c>
      <c r="K49" s="23" t="n">
        <f aca="false" ca="false" dt2D="false" dtr="false" t="normal">I49/F49</f>
        <v>0.9168776076265064</v>
      </c>
    </row>
    <row outlineLevel="0" r="50">
      <c r="A50" s="25" t="s">
        <v>34</v>
      </c>
      <c r="B50" s="25" t="s">
        <v>15</v>
      </c>
      <c r="C50" s="25" t="s">
        <v>77</v>
      </c>
      <c r="D50" s="26" t="n">
        <f aca="false" ca="false" dt2D="false" dtr="false" t="normal">SUM(D51)</f>
        <v>43500</v>
      </c>
      <c r="E50" s="26" t="n">
        <f aca="false" ca="false" dt2D="false" dtr="false" t="normal">SUM(E51)</f>
        <v>35374.37</v>
      </c>
      <c r="F50" s="26" t="n">
        <f aca="false" ca="false" dt2D="false" dtr="false" t="normal">SUM(F51)</f>
        <v>33888.08</v>
      </c>
      <c r="G50" s="26" t="n">
        <f aca="false" ca="false" dt2D="false" dtr="false" t="normal">SUM(G51)</f>
        <v>68490.71</v>
      </c>
      <c r="H50" s="20" t="n">
        <f aca="false" ca="false" dt2D="false" dtr="false" t="normal">G50/E50</f>
        <v>1.9361676264481884</v>
      </c>
      <c r="I50" s="26" t="n">
        <f aca="false" ca="false" dt2D="false" dtr="false" t="normal">SUM(I51)</f>
        <v>37420.79</v>
      </c>
      <c r="J50" s="20" t="n">
        <f aca="false" ca="false" dt2D="false" dtr="false" t="normal">I50/G50</f>
        <v>0.5463630030992525</v>
      </c>
      <c r="K50" s="20" t="n">
        <f aca="false" ca="false" dt2D="false" dtr="false" t="normal">I50/F50</f>
        <v>1.1042463898810437</v>
      </c>
    </row>
    <row outlineLevel="0" r="51">
      <c r="A51" s="21" t="s">
        <v>34</v>
      </c>
      <c r="B51" s="21" t="s">
        <v>49</v>
      </c>
      <c r="C51" s="21" t="s">
        <v>78</v>
      </c>
      <c r="D51" s="22" t="n">
        <v>43500</v>
      </c>
      <c r="E51" s="22" t="n">
        <v>35374.37</v>
      </c>
      <c r="F51" s="22" t="n">
        <v>33888.08</v>
      </c>
      <c r="G51" s="22" t="n">
        <v>68490.71</v>
      </c>
      <c r="H51" s="23" t="n">
        <f aca="false" ca="false" dt2D="false" dtr="false" t="normal">G51/E51</f>
        <v>1.9361676264481884</v>
      </c>
      <c r="I51" s="22" t="n">
        <v>37420.79</v>
      </c>
      <c r="J51" s="23" t="n">
        <f aca="false" ca="false" dt2D="false" dtr="false" t="normal">I51/G51</f>
        <v>0.5463630030992525</v>
      </c>
      <c r="K51" s="23" t="n">
        <f aca="false" ca="false" dt2D="false" dtr="false" t="normal">I51/F51</f>
        <v>1.1042463898810437</v>
      </c>
    </row>
    <row ht="18.75" outlineLevel="0" r="52">
      <c r="C52" s="21" t="n"/>
      <c r="D52" s="30" t="n"/>
      <c r="E52" s="30" t="n"/>
      <c r="F52" s="30" t="n"/>
      <c r="G52" s="30" t="n"/>
      <c r="H52" s="31" t="n"/>
      <c r="I52" s="30" t="n"/>
      <c r="J52" s="32" t="n"/>
      <c r="K52" s="32" t="n"/>
    </row>
    <row ht="18.75" outlineLevel="0" r="53">
      <c r="C53" s="33" t="s">
        <v>79</v>
      </c>
      <c r="D53" s="34" t="n">
        <f aca="false" ca="false" dt2D="false" dtr="false" t="normal">D4+D14+D17+D22+D27+D35+D38+D50+D42+D47</f>
        <v>19578143.69</v>
      </c>
      <c r="E53" s="34" t="n">
        <f aca="false" ca="false" dt2D="false" dtr="false" t="normal">E4+E14+E17+E22+E27+E35+E38+E50+E42+E47</f>
        <v>18991162.349999998</v>
      </c>
      <c r="F53" s="34" t="n">
        <f aca="false" ca="false" dt2D="false" dtr="false" t="normal">F4+F14+F17+F22+F27+F35+F38+F50+F42+F47</f>
        <v>8793604.450000001</v>
      </c>
      <c r="G53" s="34" t="n">
        <f aca="false" ca="false" dt2D="false" dtr="false" t="normal">G4+G14+G17+G22+G27+G35+G38+G50+G42+G47</f>
        <v>21881980.419999998</v>
      </c>
      <c r="H53" s="20" t="n">
        <f aca="false" ca="false" dt2D="false" dtr="false" t="normal">G53/E53</f>
        <v>1.1522191225962533</v>
      </c>
      <c r="I53" s="34" t="n">
        <f aca="false" ca="false" dt2D="false" dtr="false" t="normal">I4+I14+I17+I22+I27+I35+I38+I50+I42+I47</f>
        <v>8233000.42</v>
      </c>
      <c r="J53" s="20" t="n">
        <f aca="false" ca="false" dt2D="false" dtr="false" t="normal">I53/G53</f>
        <v>0.37624567164291434</v>
      </c>
      <c r="K53" s="20" t="n">
        <f aca="false" ca="false" dt2D="false" dtr="false" t="normal">I53/F53</f>
        <v>0.9362486642209611</v>
      </c>
    </row>
    <row outlineLevel="0" r="54">
      <c r="F54" s="2" t="n"/>
    </row>
  </sheetData>
  <autoFilter ref="D3:G53"/>
  <mergeCells count="6">
    <mergeCell ref="A1:K1"/>
    <mergeCell ref="A2:A3"/>
    <mergeCell ref="B2:B3"/>
    <mergeCell ref="C2:C3"/>
    <mergeCell ref="D2:F2"/>
    <mergeCell ref="G2:K2"/>
  </mergeCells>
  <pageMargins bottom="0.31496062874794" footer="0.196850389242172" header="0.15748031437397" left="0.433070868253708" right="0.31496062874794" top="0.354330688714981"/>
  <pageSetup fitToHeight="1" fitToWidth="1" orientation="landscape" paperHeight="297mm" paperSize="9" paperWidth="210mm" scale="68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M67"/>
  <sheetViews>
    <sheetView showZeros="true" workbookViewId="0"/>
  </sheetViews>
  <sheetFormatPr baseColWidth="8" customHeight="false" defaultColWidth="12.052536926017" defaultRowHeight="18" zeroHeight="false"/>
  <cols>
    <col customWidth="true" max="1" min="1" outlineLevel="0" style="35" width="8.78853296888171"/>
    <col customWidth="true" max="2" min="2" outlineLevel="0" style="1" width="59.0110321725319"/>
    <col customWidth="true" max="3" min="3" outlineLevel="0" style="1" width="17.7011513619485"/>
    <col bestFit="true" customWidth="true" max="5" min="4" outlineLevel="0" style="1" width="16.8217592369387"/>
    <col customWidth="true" max="6" min="6" outlineLevel="0" style="1" width="5.52452901174639"/>
    <col customWidth="true" max="7" min="7" outlineLevel="0" style="1" width="5.27096176218381"/>
    <col bestFit="true" customWidth="true" max="8" min="8" outlineLevel="0" style="1" width="12.052536926017"/>
    <col bestFit="true" customWidth="true" max="10" min="9" outlineLevel="0" style="1" width="16.8217592369387"/>
    <col customWidth="true" max="11" min="11" outlineLevel="0" style="1" width="17.7011513619485"/>
    <col bestFit="true" customWidth="true" max="13" min="12" outlineLevel="0" style="1" width="16.8217592369387"/>
    <col bestFit="true" customWidth="true" max="16384" min="14" outlineLevel="0" style="1" width="12.052536926017"/>
  </cols>
  <sheetData>
    <row outlineLevel="0" r="1">
      <c r="A1" s="36" t="s">
        <v>80</v>
      </c>
      <c r="B1" s="6" t="s">
        <v>3</v>
      </c>
      <c r="C1" s="37" t="n">
        <v>2024</v>
      </c>
      <c r="D1" s="37" t="n">
        <v>2025</v>
      </c>
      <c r="E1" s="37" t="n">
        <v>2026</v>
      </c>
      <c r="K1" s="37" t="n">
        <v>2023</v>
      </c>
      <c r="L1" s="37" t="n">
        <v>2024</v>
      </c>
      <c r="M1" s="37" t="n">
        <v>2025</v>
      </c>
    </row>
    <row outlineLevel="0" r="2">
      <c r="A2" s="38" t="s">
        <v>14</v>
      </c>
      <c r="B2" s="18" t="s">
        <v>16</v>
      </c>
      <c r="C2" s="39" t="e">
        <f aca="false" ca="false" dt2D="false" dtr="false" t="normal">SUM(C3:C10)</f>
        <v>#REF!</v>
      </c>
      <c r="D2" s="39" t="e">
        <f aca="false" ca="false" dt2D="false" dtr="false" t="normal">SUM(D3:D10)</f>
        <v>#REF!</v>
      </c>
      <c r="E2" s="39" t="e">
        <f aca="false" ca="false" dt2D="false" dtr="false" t="normal">SUM(E3:E10)</f>
        <v>#REF!</v>
      </c>
      <c r="F2" s="40" t="s">
        <v>14</v>
      </c>
      <c r="G2" s="40" t="s">
        <v>15</v>
      </c>
      <c r="I2" s="41" t="e">
        <f aca="false" ca="false" dt2D="false" dtr="false" t="normal">ROUND(#REF!/1000, 0)-1</f>
        <v>#REF!</v>
      </c>
      <c r="J2" s="41" t="n">
        <f aca="false" ca="false" dt2D="false" dtr="false" t="normal">ROUND(F2, 1)</f>
        <v>1</v>
      </c>
      <c r="K2" s="39" t="n">
        <v>1182247</v>
      </c>
      <c r="L2" s="39" t="n">
        <v>918162.68</v>
      </c>
      <c r="M2" s="39" t="n">
        <v>894054.58</v>
      </c>
    </row>
    <row ht="30" outlineLevel="0" r="3">
      <c r="A3" s="42" t="s">
        <v>81</v>
      </c>
      <c r="B3" s="21" t="s">
        <v>18</v>
      </c>
      <c r="C3" s="31" t="e">
        <f aca="false" ca="false" dt2D="false" dtr="false" t="normal">#REF!</f>
        <v>#REF!</v>
      </c>
      <c r="D3" s="31" t="e">
        <f aca="false" ca="false" dt2D="false" dtr="false" t="normal">#REF!</f>
        <v>#REF!</v>
      </c>
      <c r="E3" s="31" t="e">
        <f aca="false" ca="false" dt2D="false" dtr="false" t="normal">#REF!</f>
        <v>#REF!</v>
      </c>
      <c r="F3" s="40" t="s">
        <v>14</v>
      </c>
      <c r="G3" s="40" t="s">
        <v>17</v>
      </c>
      <c r="I3" s="41" t="n"/>
      <c r="J3" s="41" t="n"/>
      <c r="K3" s="31" t="n">
        <v>2221.41</v>
      </c>
      <c r="L3" s="31" t="n">
        <v>2264.09</v>
      </c>
      <c r="M3" s="31" t="n">
        <v>2264.09</v>
      </c>
    </row>
    <row ht="45" outlineLevel="0" r="4">
      <c r="A4" s="42" t="s">
        <v>82</v>
      </c>
      <c r="B4" s="21" t="s">
        <v>20</v>
      </c>
      <c r="C4" s="31" t="e">
        <f aca="false" ca="false" dt2D="false" dtr="false" t="normal">#REF!</f>
        <v>#REF!</v>
      </c>
      <c r="D4" s="31" t="e">
        <f aca="false" ca="false" dt2D="false" dtr="false" t="normal">#REF!</f>
        <v>#REF!</v>
      </c>
      <c r="E4" s="31" t="e">
        <f aca="false" ca="false" dt2D="false" dtr="false" t="normal">#REF!</f>
        <v>#REF!</v>
      </c>
      <c r="F4" s="40" t="s">
        <v>14</v>
      </c>
      <c r="G4" s="40" t="s">
        <v>19</v>
      </c>
      <c r="I4" s="41" t="n"/>
      <c r="J4" s="41" t="n"/>
      <c r="K4" s="31" t="n">
        <v>55956.34</v>
      </c>
      <c r="L4" s="31" t="n">
        <v>55540.84</v>
      </c>
      <c r="M4" s="31" t="n">
        <v>55540.84</v>
      </c>
    </row>
    <row ht="45" outlineLevel="0" r="5">
      <c r="A5" s="42" t="s">
        <v>83</v>
      </c>
      <c r="B5" s="21" t="s">
        <v>22</v>
      </c>
      <c r="C5" s="31" t="e">
        <f aca="false" ca="false" dt2D="false" dtr="false" t="normal">#REF!+#REF!+#REF!+#REF!</f>
        <v>#REF!</v>
      </c>
      <c r="D5" s="31" t="e">
        <f aca="false" ca="false" dt2D="false" dtr="false" t="normal">#REF!+#REF!+#REF!+#REF!</f>
        <v>#REF!</v>
      </c>
      <c r="E5" s="31" t="e">
        <f aca="false" ca="false" dt2D="false" dtr="false" t="normal">#REF!+#REF!+#REF!+#REF!</f>
        <v>#REF!</v>
      </c>
      <c r="F5" s="40" t="s">
        <v>14</v>
      </c>
      <c r="G5" s="40" t="s">
        <v>21</v>
      </c>
      <c r="I5" s="41" t="n"/>
      <c r="J5" s="41" t="n"/>
      <c r="K5" s="31" t="n">
        <v>286953.33</v>
      </c>
      <c r="L5" s="31" t="n">
        <v>292742.01</v>
      </c>
      <c r="M5" s="31" t="n">
        <v>292871.67</v>
      </c>
    </row>
    <row outlineLevel="0" r="6">
      <c r="A6" s="42" t="s">
        <v>84</v>
      </c>
      <c r="B6" s="21" t="s">
        <v>24</v>
      </c>
      <c r="C6" s="31" t="e">
        <f aca="false" ca="false" dt2D="false" dtr="false" t="normal">#REF!</f>
        <v>#REF!</v>
      </c>
      <c r="D6" s="31" t="e">
        <f aca="false" ca="false" dt2D="false" dtr="false" t="normal">#REF!</f>
        <v>#REF!</v>
      </c>
      <c r="E6" s="31" t="e">
        <f aca="false" ca="false" dt2D="false" dtr="false" t="normal">#REF!</f>
        <v>#REF!</v>
      </c>
      <c r="F6" s="40" t="s">
        <v>14</v>
      </c>
      <c r="G6" s="40" t="s">
        <v>23</v>
      </c>
      <c r="I6" s="41" t="n"/>
      <c r="J6" s="41" t="n"/>
      <c r="K6" s="31" t="n">
        <v>56.23</v>
      </c>
      <c r="L6" s="31" t="n">
        <v>58.94</v>
      </c>
      <c r="M6" s="31" t="n">
        <v>52.68</v>
      </c>
    </row>
    <row ht="30" outlineLevel="0" r="7">
      <c r="A7" s="42" t="s">
        <v>85</v>
      </c>
      <c r="B7" s="21" t="s">
        <v>26</v>
      </c>
      <c r="C7" s="31" t="e">
        <f aca="false" ca="false" dt2D="false" dtr="false" t="normal">#REF!+#REF!</f>
        <v>#REF!</v>
      </c>
      <c r="D7" s="31" t="e">
        <f aca="false" ca="false" dt2D="false" dtr="false" t="normal">#REF!+#REF!</f>
        <v>#REF!</v>
      </c>
      <c r="E7" s="31" t="e">
        <f aca="false" ca="false" dt2D="false" dtr="false" t="normal">#REF!+#REF!</f>
        <v>#REF!</v>
      </c>
      <c r="F7" s="40" t="s">
        <v>14</v>
      </c>
      <c r="G7" s="40" t="s">
        <v>25</v>
      </c>
      <c r="I7" s="41" t="n"/>
      <c r="J7" s="41" t="n"/>
      <c r="K7" s="31" t="n">
        <v>79554.07</v>
      </c>
      <c r="L7" s="31" t="n">
        <v>80463.5</v>
      </c>
      <c r="M7" s="31" t="n">
        <v>80481.83</v>
      </c>
    </row>
    <row customFormat="true" ht="18" outlineLevel="0" r="8" s="1">
      <c r="A8" s="42" t="s">
        <v>86</v>
      </c>
      <c r="B8" s="21" t="s">
        <v>28</v>
      </c>
      <c r="C8" s="31" t="e">
        <f aca="false" ca="false" dt2D="false" dtr="false" t="normal">#REF!</f>
        <v>#REF!</v>
      </c>
      <c r="D8" s="31" t="e">
        <f aca="false" ca="false" dt2D="false" dtr="false" t="normal">#REF!</f>
        <v>#REF!</v>
      </c>
      <c r="E8" s="31" t="e">
        <f aca="false" ca="false" dt2D="false" dtr="false" t="normal">#REF!</f>
        <v>#REF!</v>
      </c>
      <c r="F8" s="40" t="s">
        <v>14</v>
      </c>
      <c r="G8" s="40" t="s">
        <v>27</v>
      </c>
      <c r="I8" s="41" t="n"/>
      <c r="J8" s="41" t="n"/>
      <c r="K8" s="31" t="n"/>
      <c r="L8" s="31" t="n"/>
      <c r="M8" s="31" t="n"/>
    </row>
    <row outlineLevel="0" r="9">
      <c r="A9" s="42" t="s">
        <v>87</v>
      </c>
      <c r="B9" s="21" t="s">
        <v>33</v>
      </c>
      <c r="C9" s="31" t="e">
        <f aca="false" ca="false" dt2D="false" dtr="false" t="normal">#REF!</f>
        <v>#REF!</v>
      </c>
      <c r="D9" s="31" t="e">
        <f aca="false" ca="false" dt2D="false" dtr="false" t="normal">#REF!</f>
        <v>#REF!</v>
      </c>
      <c r="E9" s="31" t="e">
        <f aca="false" ca="false" dt2D="false" dtr="false" t="normal">#REF!</f>
        <v>#REF!</v>
      </c>
      <c r="F9" s="40" t="s">
        <v>14</v>
      </c>
      <c r="G9" s="40" t="s">
        <v>32</v>
      </c>
      <c r="I9" s="41" t="n"/>
      <c r="J9" s="41" t="n"/>
      <c r="K9" s="31" t="n">
        <v>22566.32</v>
      </c>
      <c r="L9" s="31" t="n">
        <v>28121.78</v>
      </c>
      <c r="M9" s="31" t="n">
        <v>3230.32000000001</v>
      </c>
    </row>
    <row outlineLevel="0" r="10">
      <c r="A10" s="42" t="s">
        <v>88</v>
      </c>
      <c r="B10" s="21" t="s">
        <v>35</v>
      </c>
      <c r="C10" s="31" t="e">
        <f aca="false" ca="false" dt2D="false" dtr="false" t="normal">#REF!+#REF!+#REF!+#REF!+#REF!+#REF!+#REF!+#REF!+#REF!+#REF!</f>
        <v>#REF!</v>
      </c>
      <c r="D10" s="31" t="e">
        <f aca="false" ca="false" dt2D="false" dtr="false" t="normal">#REF!+#REF!+#REF!+#REF!+#REF!+#REF!+#REF!+#REF!+#REF!+#REF!</f>
        <v>#REF!</v>
      </c>
      <c r="E10" s="31" t="e">
        <f aca="false" ca="false" dt2D="false" dtr="false" t="normal">#REF!+#REF!+#REF!+#REF!+#REF!+#REF!+#REF!+#REF!+#REF!+#REF!</f>
        <v>#REF!</v>
      </c>
      <c r="F10" s="40" t="s">
        <v>14</v>
      </c>
      <c r="G10" s="40" t="s">
        <v>34</v>
      </c>
      <c r="I10" s="41" t="n"/>
      <c r="J10" s="41" t="n"/>
      <c r="K10" s="31" t="n">
        <v>734939.3</v>
      </c>
      <c r="L10" s="31" t="n">
        <v>458971.52</v>
      </c>
      <c r="M10" s="31" t="n">
        <v>459613.15</v>
      </c>
    </row>
    <row ht="29.25" outlineLevel="0" r="11">
      <c r="A11" s="43" t="s">
        <v>89</v>
      </c>
      <c r="B11" s="25" t="s">
        <v>36</v>
      </c>
      <c r="C11" s="34" t="e">
        <f aca="false" ca="false" dt2D="false" dtr="false" t="normal">SUM(C12:C13)</f>
        <v>#REF!</v>
      </c>
      <c r="D11" s="34" t="e">
        <f aca="false" ca="false" dt2D="false" dtr="false" t="normal">SUM(D12:D13)</f>
        <v>#REF!</v>
      </c>
      <c r="E11" s="34" t="e">
        <f aca="false" ca="false" dt2D="false" dtr="false" t="normal">SUM(E12:E13)</f>
        <v>#REF!</v>
      </c>
      <c r="F11" s="40" t="s">
        <v>19</v>
      </c>
      <c r="G11" s="40" t="s">
        <v>15</v>
      </c>
      <c r="I11" s="41" t="e">
        <f aca="false" ca="false" dt2D="false" dtr="false" t="normal">ROUND(#REF!/1000, 0)</f>
        <v>#REF!</v>
      </c>
      <c r="J11" s="41" t="n">
        <f aca="false" ca="false" dt2D="false" dtr="false" t="normal">ROUND(F11, 1)</f>
        <v>3</v>
      </c>
      <c r="K11" s="34" t="n">
        <v>127174.81</v>
      </c>
      <c r="L11" s="34" t="n">
        <v>127160.93</v>
      </c>
      <c r="M11" s="34" t="n">
        <v>127229.58</v>
      </c>
    </row>
    <row ht="30" outlineLevel="0" r="12">
      <c r="A12" s="44" t="s">
        <v>90</v>
      </c>
      <c r="B12" s="27" t="s">
        <v>38</v>
      </c>
      <c r="C12" s="45" t="e">
        <f aca="false" ca="false" dt2D="false" dtr="false" t="normal">#REF!</f>
        <v>#REF!</v>
      </c>
      <c r="D12" s="45" t="e">
        <f aca="false" ca="false" dt2D="false" dtr="false" t="normal">#REF!</f>
        <v>#REF!</v>
      </c>
      <c r="E12" s="45" t="e">
        <f aca="false" ca="false" dt2D="false" dtr="false" t="normal">#REF!</f>
        <v>#REF!</v>
      </c>
      <c r="F12" s="40" t="s">
        <v>19</v>
      </c>
      <c r="G12" s="40" t="s">
        <v>37</v>
      </c>
      <c r="I12" s="41" t="n"/>
      <c r="J12" s="41" t="n"/>
      <c r="K12" s="45" t="n">
        <v>126674.81</v>
      </c>
      <c r="L12" s="45" t="n">
        <v>126660.93</v>
      </c>
      <c r="M12" s="45" t="n">
        <v>126729.58</v>
      </c>
    </row>
    <row ht="30" outlineLevel="0" r="13">
      <c r="A13" s="42" t="s">
        <v>91</v>
      </c>
      <c r="B13" s="27" t="s">
        <v>40</v>
      </c>
      <c r="C13" s="31" t="e">
        <f aca="false" ca="false" dt2D="false" dtr="false" t="normal">#REF!</f>
        <v>#REF!</v>
      </c>
      <c r="D13" s="31" t="e">
        <f aca="false" ca="false" dt2D="false" dtr="false" t="normal">#REF!</f>
        <v>#REF!</v>
      </c>
      <c r="E13" s="31" t="e">
        <f aca="false" ca="false" dt2D="false" dtr="false" t="normal">#REF!</f>
        <v>#REF!</v>
      </c>
      <c r="F13" s="40" t="s">
        <v>19</v>
      </c>
      <c r="G13" s="40" t="s">
        <v>39</v>
      </c>
      <c r="I13" s="41" t="n"/>
      <c r="J13" s="41" t="n"/>
      <c r="K13" s="31" t="n">
        <v>500</v>
      </c>
      <c r="L13" s="31" t="n">
        <v>500</v>
      </c>
      <c r="M13" s="31" t="n">
        <v>500</v>
      </c>
    </row>
    <row outlineLevel="0" r="14">
      <c r="A14" s="38" t="s">
        <v>92</v>
      </c>
      <c r="B14" s="18" t="s">
        <v>41</v>
      </c>
      <c r="C14" s="39" t="e">
        <f aca="false" ca="false" dt2D="false" dtr="false" t="normal">SUM(C15:C18)</f>
        <v>#REF!</v>
      </c>
      <c r="D14" s="39" t="e">
        <f aca="false" ca="false" dt2D="false" dtr="false" t="normal">SUM(D15:D18)</f>
        <v>#REF!</v>
      </c>
      <c r="E14" s="39" t="e">
        <f aca="false" ca="false" dt2D="false" dtr="false" t="normal">SUM(E15:E18)</f>
        <v>#REF!</v>
      </c>
      <c r="F14" s="40" t="s">
        <v>21</v>
      </c>
      <c r="G14" s="40" t="s">
        <v>15</v>
      </c>
      <c r="I14" s="41" t="e">
        <f aca="false" ca="false" dt2D="false" dtr="false" t="normal">ROUND(#REF!/1000, 0)</f>
        <v>#REF!</v>
      </c>
      <c r="J14" s="41" t="n">
        <f aca="false" ca="false" dt2D="false" dtr="false" t="normal">ROUND(F14, 1)</f>
        <v>4</v>
      </c>
      <c r="K14" s="39" t="n">
        <v>2060310.25</v>
      </c>
      <c r="L14" s="39" t="n">
        <v>576771.8</v>
      </c>
      <c r="M14" s="39" t="n">
        <v>576978.67</v>
      </c>
    </row>
    <row outlineLevel="0" r="15">
      <c r="A15" s="42" t="s">
        <v>93</v>
      </c>
      <c r="B15" s="21" t="s">
        <v>42</v>
      </c>
      <c r="C15" s="31" t="e">
        <f aca="false" ca="false" dt2D="false" dtr="false" t="normal">#REF!</f>
        <v>#REF!</v>
      </c>
      <c r="D15" s="31" t="e">
        <f aca="false" ca="false" dt2D="false" dtr="false" t="normal">#REF!</f>
        <v>#REF!</v>
      </c>
      <c r="E15" s="31" t="e">
        <f aca="false" ca="false" dt2D="false" dtr="false" t="normal">#REF!</f>
        <v>#REF!</v>
      </c>
      <c r="F15" s="40" t="s">
        <v>21</v>
      </c>
      <c r="G15" s="40" t="s">
        <v>25</v>
      </c>
      <c r="I15" s="41" t="n"/>
      <c r="J15" s="41" t="n"/>
      <c r="K15" s="31" t="n">
        <v>3761.44</v>
      </c>
      <c r="L15" s="31" t="n">
        <v>3821.97</v>
      </c>
      <c r="M15" s="31" t="n">
        <v>3821.97</v>
      </c>
    </row>
    <row outlineLevel="0" r="16">
      <c r="A16" s="42" t="s">
        <v>94</v>
      </c>
      <c r="B16" s="21" t="s">
        <v>43</v>
      </c>
      <c r="C16" s="31" t="e">
        <f aca="false" ca="false" dt2D="false" dtr="false" t="normal">#REF!</f>
        <v>#REF!</v>
      </c>
      <c r="D16" s="31" t="e">
        <f aca="false" ca="false" dt2D="false" dtr="false" t="normal">#REF!</f>
        <v>#REF!</v>
      </c>
      <c r="E16" s="31" t="e">
        <f aca="false" ca="false" dt2D="false" dtr="false" t="normal">#REF!</f>
        <v>#REF!</v>
      </c>
      <c r="F16" s="40" t="s">
        <v>21</v>
      </c>
      <c r="G16" s="40" t="s">
        <v>27</v>
      </c>
      <c r="I16" s="41" t="n"/>
      <c r="J16" s="41" t="n"/>
      <c r="K16" s="31" t="n">
        <v>23104.8</v>
      </c>
      <c r="L16" s="31" t="n">
        <v>21140.34</v>
      </c>
      <c r="M16" s="31" t="n">
        <v>21145.48</v>
      </c>
    </row>
    <row outlineLevel="0" r="17">
      <c r="A17" s="42" t="s">
        <v>95</v>
      </c>
      <c r="B17" s="21" t="s">
        <v>45</v>
      </c>
      <c r="C17" s="31" t="e">
        <f aca="false" ca="false" dt2D="false" dtr="false" t="normal">#REF!+#REF!+#REF!+#REF!</f>
        <v>#REF!</v>
      </c>
      <c r="D17" s="31" t="e">
        <f aca="false" ca="false" dt2D="false" dtr="false" t="normal">#REF!+#REF!+#REF!+#REF!</f>
        <v>#REF!</v>
      </c>
      <c r="E17" s="31" t="e">
        <f aca="false" ca="false" dt2D="false" dtr="false" t="normal">#REF!+#REF!+#REF!+#REF!</f>
        <v>#REF!</v>
      </c>
      <c r="F17" s="40" t="s">
        <v>21</v>
      </c>
      <c r="G17" s="40" t="s">
        <v>44</v>
      </c>
      <c r="I17" s="41" t="n"/>
      <c r="J17" s="31" t="n"/>
      <c r="K17" s="31" t="n">
        <v>1903773.2</v>
      </c>
      <c r="L17" s="31" t="n">
        <v>535961.69</v>
      </c>
      <c r="M17" s="31" t="n">
        <v>536163.42</v>
      </c>
    </row>
    <row outlineLevel="0" r="18">
      <c r="A18" s="42" t="s">
        <v>96</v>
      </c>
      <c r="B18" s="21" t="s">
        <v>47</v>
      </c>
      <c r="C18" s="31" t="e">
        <f aca="false" ca="false" dt2D="false" dtr="false" t="normal">#REF!+#REF!+#REF!</f>
        <v>#REF!</v>
      </c>
      <c r="D18" s="31" t="e">
        <f aca="false" ca="false" dt2D="false" dtr="false" t="normal">#REF!+#REF!+#REF!</f>
        <v>#REF!</v>
      </c>
      <c r="E18" s="31" t="e">
        <f aca="false" ca="false" dt2D="false" dtr="false" t="normal">#REF!+#REF!+#REF!</f>
        <v>#REF!</v>
      </c>
      <c r="F18" s="40" t="s">
        <v>21</v>
      </c>
      <c r="G18" s="40" t="s">
        <v>46</v>
      </c>
      <c r="I18" s="41" t="n"/>
      <c r="J18" s="41" t="n"/>
      <c r="K18" s="31" t="n">
        <v>129670.81</v>
      </c>
      <c r="L18" s="31" t="n">
        <v>15847.8</v>
      </c>
      <c r="M18" s="31" t="n">
        <v>15847.8</v>
      </c>
    </row>
    <row outlineLevel="0" r="19">
      <c r="A19" s="43" t="s">
        <v>97</v>
      </c>
      <c r="B19" s="25" t="s">
        <v>48</v>
      </c>
      <c r="C19" s="34" t="e">
        <f aca="false" ca="false" dt2D="false" dtr="false" t="normal">SUM(C20:C23)</f>
        <v>#REF!</v>
      </c>
      <c r="D19" s="34" t="e">
        <f aca="false" ca="false" dt2D="false" dtr="false" t="normal">SUM(D20:D23)</f>
        <v>#REF!</v>
      </c>
      <c r="E19" s="34" t="e">
        <f aca="false" ca="false" dt2D="false" dtr="false" t="normal">SUM(E20:E23)</f>
        <v>#REF!</v>
      </c>
      <c r="F19" s="40" t="s">
        <v>23</v>
      </c>
      <c r="G19" s="40" t="s">
        <v>15</v>
      </c>
      <c r="I19" s="41" t="e">
        <f aca="false" ca="false" dt2D="false" dtr="false" t="normal">ROUND(#REF!/1000, 0)</f>
        <v>#REF!</v>
      </c>
      <c r="J19" s="41" t="n">
        <f aca="false" ca="false" dt2D="false" dtr="false" t="normal">ROUND(F19, 1)</f>
        <v>5</v>
      </c>
      <c r="K19" s="34" t="n">
        <v>884413.58</v>
      </c>
      <c r="L19" s="34" t="n">
        <v>457725.17</v>
      </c>
      <c r="M19" s="34" t="n">
        <v>453898.45</v>
      </c>
    </row>
    <row outlineLevel="0" r="20">
      <c r="A20" s="42" t="s">
        <v>98</v>
      </c>
      <c r="B20" s="21" t="s">
        <v>50</v>
      </c>
      <c r="C20" s="31" t="e">
        <f aca="false" ca="false" dt2D="false" dtr="false" t="normal">#REF!+#REF!+#REF!</f>
        <v>#REF!</v>
      </c>
      <c r="D20" s="31" t="e">
        <f aca="false" ca="false" dt2D="false" dtr="false" t="normal">#REF!+#REF!+#REF!</f>
        <v>#REF!</v>
      </c>
      <c r="E20" s="31" t="e">
        <f aca="false" ca="false" dt2D="false" dtr="false" t="normal">#REF!+#REF!+#REF!</f>
        <v>#REF!</v>
      </c>
      <c r="F20" s="40" t="s">
        <v>23</v>
      </c>
      <c r="G20" s="40" t="s">
        <v>49</v>
      </c>
      <c r="I20" s="41" t="n"/>
      <c r="J20" s="41" t="n"/>
      <c r="K20" s="31" t="n">
        <v>24841.1</v>
      </c>
      <c r="L20" s="31" t="n">
        <v>6598.14</v>
      </c>
      <c r="M20" s="31" t="n">
        <v>6598.14</v>
      </c>
    </row>
    <row outlineLevel="0" r="21">
      <c r="A21" s="42" t="s">
        <v>99</v>
      </c>
      <c r="B21" s="21" t="s">
        <v>51</v>
      </c>
      <c r="C21" s="31" t="e">
        <f aca="false" ca="false" dt2D="false" dtr="false" t="normal">#REF!</f>
        <v>#REF!</v>
      </c>
      <c r="D21" s="31" t="e">
        <f aca="false" ca="false" dt2D="false" dtr="false" t="normal">#REF!</f>
        <v>#REF!</v>
      </c>
      <c r="E21" s="31" t="e">
        <f aca="false" ca="false" dt2D="false" dtr="false" t="normal">#REF!</f>
        <v>#REF!</v>
      </c>
      <c r="F21" s="40" t="s">
        <v>23</v>
      </c>
      <c r="G21" s="40" t="s">
        <v>17</v>
      </c>
      <c r="I21" s="41" t="n"/>
      <c r="J21" s="41" t="n"/>
      <c r="K21" s="31" t="n">
        <v>115.04</v>
      </c>
      <c r="L21" s="31" t="n">
        <v>81.86</v>
      </c>
      <c r="M21" s="31" t="n">
        <v>81.86</v>
      </c>
    </row>
    <row outlineLevel="0" r="22">
      <c r="A22" s="42" t="s">
        <v>100</v>
      </c>
      <c r="B22" s="21" t="s">
        <v>52</v>
      </c>
      <c r="C22" s="31" t="e">
        <f aca="false" ca="false" dt2D="false" dtr="false" t="normal">#REF!+#REF!+#REF!+#REF!</f>
        <v>#REF!</v>
      </c>
      <c r="D22" s="31" t="e">
        <f aca="false" ca="false" dt2D="false" dtr="false" t="normal">#REF!+#REF!+#REF!+#REF!</f>
        <v>#REF!</v>
      </c>
      <c r="E22" s="31" t="e">
        <f aca="false" ca="false" dt2D="false" dtr="false" t="normal">#REF!+#REF!+#REF!+#REF!</f>
        <v>#REF!</v>
      </c>
      <c r="F22" s="40" t="s">
        <v>23</v>
      </c>
      <c r="G22" s="40" t="s">
        <v>19</v>
      </c>
      <c r="I22" s="41" t="n"/>
      <c r="J22" s="41" t="n"/>
      <c r="K22" s="31" t="n">
        <v>795342.51</v>
      </c>
      <c r="L22" s="31" t="n">
        <v>385769.41</v>
      </c>
      <c r="M22" s="31" t="n">
        <v>381897.81</v>
      </c>
    </row>
    <row outlineLevel="0" r="23">
      <c r="A23" s="42" t="s">
        <v>101</v>
      </c>
      <c r="B23" s="21" t="s">
        <v>53</v>
      </c>
      <c r="C23" s="31" t="e">
        <f aca="false" ca="false" dt2D="false" dtr="false" t="normal">#REF!</f>
        <v>#REF!</v>
      </c>
      <c r="D23" s="31" t="e">
        <f aca="false" ca="false" dt2D="false" dtr="false" t="normal">#REF!</f>
        <v>#REF!</v>
      </c>
      <c r="E23" s="31" t="e">
        <f aca="false" ca="false" dt2D="false" dtr="false" t="normal">#REF!</f>
        <v>#REF!</v>
      </c>
      <c r="F23" s="40" t="s">
        <v>23</v>
      </c>
      <c r="G23" s="40" t="s">
        <v>23</v>
      </c>
      <c r="I23" s="41" t="n"/>
      <c r="J23" s="41" t="n"/>
      <c r="K23" s="31" t="n">
        <v>64114.93</v>
      </c>
      <c r="L23" s="31" t="n">
        <v>65275.76</v>
      </c>
      <c r="M23" s="31" t="n">
        <v>65320.64</v>
      </c>
    </row>
    <row outlineLevel="0" r="24">
      <c r="A24" s="43" t="s">
        <v>102</v>
      </c>
      <c r="B24" s="25" t="s">
        <v>54</v>
      </c>
      <c r="C24" s="34" t="e">
        <f aca="false" ca="false" dt2D="false" dtr="false" t="normal">SUM(C25:C30)</f>
        <v>#REF!</v>
      </c>
      <c r="D24" s="34" t="e">
        <f aca="false" ca="false" dt2D="false" dtr="false" t="normal">SUM(D25:D30)</f>
        <v>#REF!</v>
      </c>
      <c r="E24" s="34" t="e">
        <f aca="false" ca="false" dt2D="false" dtr="false" t="normal">SUM(E25:E30)</f>
        <v>#REF!</v>
      </c>
      <c r="F24" s="40" t="s">
        <v>27</v>
      </c>
      <c r="G24" s="40" t="s">
        <v>15</v>
      </c>
      <c r="I24" s="41" t="e">
        <f aca="false" ca="false" dt2D="false" dtr="false" t="normal">ROUND(#REF!/1000, 0)</f>
        <v>#REF!</v>
      </c>
      <c r="J24" s="41" t="n">
        <f aca="false" ca="false" dt2D="false" dtr="false" t="normal">ROUND(F24, 1)</f>
        <v>7</v>
      </c>
      <c r="K24" s="34" t="n">
        <v>9819755.1</v>
      </c>
      <c r="L24" s="34" t="n">
        <v>8873208.52</v>
      </c>
      <c r="M24" s="34" t="n">
        <v>6776930.19</v>
      </c>
    </row>
    <row outlineLevel="0" r="25">
      <c r="A25" s="42" t="s">
        <v>103</v>
      </c>
      <c r="B25" s="21" t="s">
        <v>55</v>
      </c>
      <c r="C25" s="31" t="e">
        <f aca="false" ca="false" dt2D="false" dtr="false" t="normal">#REF!</f>
        <v>#REF!</v>
      </c>
      <c r="D25" s="31" t="e">
        <f aca="false" ca="false" dt2D="false" dtr="false" t="normal">#REF!</f>
        <v>#REF!</v>
      </c>
      <c r="E25" s="31" t="e">
        <f aca="false" ca="false" dt2D="false" dtr="false" t="normal">#REF!</f>
        <v>#REF!</v>
      </c>
      <c r="F25" s="40" t="s">
        <v>27</v>
      </c>
      <c r="G25" s="40" t="s">
        <v>49</v>
      </c>
      <c r="I25" s="41" t="n"/>
      <c r="J25" s="41" t="n"/>
      <c r="K25" s="31" t="n">
        <v>2866477.25</v>
      </c>
      <c r="L25" s="31" t="n">
        <v>2577595.16</v>
      </c>
      <c r="M25" s="31" t="n">
        <v>2574981.22</v>
      </c>
    </row>
    <row outlineLevel="0" r="26">
      <c r="A26" s="42" t="s">
        <v>104</v>
      </c>
      <c r="B26" s="21" t="s">
        <v>56</v>
      </c>
      <c r="C26" s="31" t="e">
        <f aca="false" ca="false" dt2D="false" dtr="false" t="normal">#REF!+#REF!</f>
        <v>#REF!</v>
      </c>
      <c r="D26" s="31" t="e">
        <f aca="false" ca="false" dt2D="false" dtr="false" t="normal">#REF!+#REF!</f>
        <v>#REF!</v>
      </c>
      <c r="E26" s="31" t="e">
        <f aca="false" ca="false" dt2D="false" dtr="false" t="normal">#REF!+#REF!</f>
        <v>#REF!</v>
      </c>
      <c r="F26" s="40" t="s">
        <v>27</v>
      </c>
      <c r="G26" s="40" t="s">
        <v>17</v>
      </c>
      <c r="I26" s="41" t="n"/>
      <c r="J26" s="41" t="n"/>
      <c r="K26" s="31" t="n">
        <v>6330234.74</v>
      </c>
      <c r="L26" s="31" t="n">
        <v>5681049.33</v>
      </c>
      <c r="M26" s="31" t="n">
        <v>3586255.37</v>
      </c>
    </row>
    <row outlineLevel="0" r="27">
      <c r="A27" s="42" t="s">
        <v>105</v>
      </c>
      <c r="B27" s="21" t="s">
        <v>57</v>
      </c>
      <c r="C27" s="31" t="e">
        <f aca="false" ca="false" dt2D="false" dtr="false" t="normal">#REF!+#REF!+#REF!</f>
        <v>#REF!</v>
      </c>
      <c r="D27" s="31" t="e">
        <f aca="false" ca="false" dt2D="false" dtr="false" t="normal">#REF!+#REF!+#REF!</f>
        <v>#REF!</v>
      </c>
      <c r="E27" s="31" t="e">
        <f aca="false" ca="false" dt2D="false" dtr="false" t="normal">#REF!+#REF!+#REF!</f>
        <v>#REF!</v>
      </c>
      <c r="F27" s="40" t="s">
        <v>27</v>
      </c>
      <c r="G27" s="40" t="s">
        <v>19</v>
      </c>
      <c r="I27" s="41" t="n"/>
      <c r="J27" s="41" t="n"/>
      <c r="K27" s="31" t="n">
        <v>498111.95</v>
      </c>
      <c r="L27" s="31" t="n">
        <v>492849.74</v>
      </c>
      <c r="M27" s="31" t="n">
        <v>493544.35</v>
      </c>
    </row>
    <row ht="30" outlineLevel="0" r="28">
      <c r="A28" s="42" t="s">
        <v>106</v>
      </c>
      <c r="B28" s="21" t="s">
        <v>58</v>
      </c>
      <c r="C28" s="31" t="e">
        <f aca="false" ca="false" dt2D="false" dtr="false" t="normal">#REF!</f>
        <v>#REF!</v>
      </c>
      <c r="D28" s="31" t="e">
        <f aca="false" ca="false" dt2D="false" dtr="false" t="normal">#REF!</f>
        <v>#REF!</v>
      </c>
      <c r="E28" s="31" t="e">
        <f aca="false" ca="false" dt2D="false" dtr="false" t="normal">#REF!</f>
        <v>#REF!</v>
      </c>
      <c r="F28" s="40" t="s">
        <v>27</v>
      </c>
      <c r="G28" s="40" t="s">
        <v>23</v>
      </c>
      <c r="I28" s="41" t="n"/>
      <c r="J28" s="41" t="n"/>
      <c r="K28" s="31" t="n">
        <v>160</v>
      </c>
      <c r="L28" s="31" t="n">
        <v>160</v>
      </c>
      <c r="M28" s="31" t="n">
        <v>160</v>
      </c>
    </row>
    <row outlineLevel="0" r="29">
      <c r="A29" s="42" t="s">
        <v>107</v>
      </c>
      <c r="B29" s="21" t="s">
        <v>60</v>
      </c>
      <c r="C29" s="31" t="e">
        <f aca="false" ca="false" dt2D="false" dtr="false" t="normal">#REF!</f>
        <v>#REF!</v>
      </c>
      <c r="D29" s="31" t="e">
        <f aca="false" ca="false" dt2D="false" dtr="false" t="normal">#REF!</f>
        <v>#REF!</v>
      </c>
      <c r="E29" s="31" t="e">
        <f aca="false" ca="false" dt2D="false" dtr="false" t="normal">#REF!</f>
        <v>#REF!</v>
      </c>
      <c r="F29" s="40" t="s">
        <v>27</v>
      </c>
      <c r="G29" s="40" t="s">
        <v>27</v>
      </c>
      <c r="I29" s="41" t="n"/>
      <c r="J29" s="41" t="n"/>
      <c r="K29" s="31" t="n">
        <v>16373.94</v>
      </c>
      <c r="L29" s="31" t="n">
        <v>16531.78</v>
      </c>
      <c r="M29" s="31" t="n">
        <v>16533.52</v>
      </c>
    </row>
    <row outlineLevel="0" r="30">
      <c r="A30" s="42" t="s">
        <v>108</v>
      </c>
      <c r="B30" s="21" t="s">
        <v>61</v>
      </c>
      <c r="C30" s="31" t="e">
        <f aca="false" ca="false" dt2D="false" dtr="false" t="normal">#REF!</f>
        <v>#REF!</v>
      </c>
      <c r="D30" s="31" t="e">
        <f aca="false" ca="false" dt2D="false" dtr="false" t="normal">#REF!</f>
        <v>#REF!</v>
      </c>
      <c r="E30" s="31" t="e">
        <f aca="false" ca="false" dt2D="false" dtr="false" t="normal">#REF!</f>
        <v>#REF!</v>
      </c>
      <c r="F30" s="40" t="s">
        <v>27</v>
      </c>
      <c r="G30" s="40" t="s">
        <v>44</v>
      </c>
      <c r="I30" s="41" t="n"/>
      <c r="J30" s="41" t="n"/>
      <c r="K30" s="31" t="n">
        <v>108397.22</v>
      </c>
      <c r="L30" s="31" t="n">
        <v>105022.51</v>
      </c>
      <c r="M30" s="31" t="n">
        <v>105455.73</v>
      </c>
    </row>
    <row outlineLevel="0" r="31">
      <c r="A31" s="43" t="s">
        <v>109</v>
      </c>
      <c r="B31" s="25" t="s">
        <v>62</v>
      </c>
      <c r="C31" s="34" t="e">
        <f aca="false" ca="false" dt2D="false" dtr="false" t="normal">SUM(C32:C33)</f>
        <v>#REF!</v>
      </c>
      <c r="D31" s="34" t="e">
        <f aca="false" ca="false" dt2D="false" dtr="false" t="normal">SUM(D32:D33)</f>
        <v>#REF!</v>
      </c>
      <c r="E31" s="34" t="e">
        <f aca="false" ca="false" dt2D="false" dtr="false" t="normal">SUM(E32:E33)</f>
        <v>#REF!</v>
      </c>
      <c r="F31" s="40" t="s">
        <v>30</v>
      </c>
      <c r="G31" s="40" t="s">
        <v>15</v>
      </c>
      <c r="I31" s="41" t="e">
        <f aca="false" ca="false" dt2D="false" dtr="false" t="normal">ROUND(#REF!/1000, 0)</f>
        <v>#REF!</v>
      </c>
      <c r="J31" s="41" t="n">
        <f aca="false" ca="false" dt2D="false" dtr="false" t="normal">ROUND(F31, 1)</f>
        <v>8</v>
      </c>
      <c r="K31" s="34" t="n">
        <v>463666.67</v>
      </c>
      <c r="L31" s="34" t="n">
        <v>437523.68</v>
      </c>
      <c r="M31" s="34" t="n">
        <v>438405.64</v>
      </c>
    </row>
    <row outlineLevel="0" r="32">
      <c r="A32" s="42" t="s">
        <v>110</v>
      </c>
      <c r="B32" s="21" t="s">
        <v>63</v>
      </c>
      <c r="C32" s="31" t="e">
        <f aca="false" ca="false" dt2D="false" dtr="false" t="normal">#REF!+#REF!+#REF!+#REF!+#REF!+#REF!+#REF!+#REF!+#REF!</f>
        <v>#REF!</v>
      </c>
      <c r="D32" s="31" t="e">
        <f aca="false" ca="false" dt2D="false" dtr="false" t="normal">#REF!+#REF!+#REF!+#REF!+#REF!+#REF!+#REF!+#REF!+#REF!</f>
        <v>#REF!</v>
      </c>
      <c r="E32" s="31" t="e">
        <f aca="false" ca="false" dt2D="false" dtr="false" t="normal">#REF!+#REF!+#REF!+#REF!+#REF!+#REF!+#REF!+#REF!+#REF!</f>
        <v>#REF!</v>
      </c>
      <c r="F32" s="40" t="s">
        <v>30</v>
      </c>
      <c r="G32" s="40" t="s">
        <v>49</v>
      </c>
      <c r="I32" s="41" t="n"/>
      <c r="J32" s="41" t="n"/>
      <c r="K32" s="31" t="n">
        <v>443676.29</v>
      </c>
      <c r="L32" s="31" t="n">
        <v>417177.98</v>
      </c>
      <c r="M32" s="31" t="n">
        <v>418047.78</v>
      </c>
    </row>
    <row outlineLevel="0" r="33">
      <c r="A33" s="42" t="s">
        <v>111</v>
      </c>
      <c r="B33" s="21" t="s">
        <v>64</v>
      </c>
      <c r="C33" s="31" t="e">
        <f aca="false" ca="false" dt2D="false" dtr="false" t="normal">#REF!</f>
        <v>#REF!</v>
      </c>
      <c r="D33" s="31" t="e">
        <f aca="false" ca="false" dt2D="false" dtr="false" t="normal">#REF!</f>
        <v>#REF!</v>
      </c>
      <c r="E33" s="31" t="e">
        <f aca="false" ca="false" dt2D="false" dtr="false" t="normal">#REF!</f>
        <v>#REF!</v>
      </c>
      <c r="F33" s="40" t="s">
        <v>30</v>
      </c>
      <c r="G33" s="40" t="s">
        <v>21</v>
      </c>
      <c r="I33" s="41" t="n"/>
      <c r="J33" s="41" t="n"/>
      <c r="K33" s="31" t="n">
        <v>19990.38</v>
      </c>
      <c r="L33" s="31" t="n">
        <v>20345.7</v>
      </c>
      <c r="M33" s="31" t="n">
        <v>20357.86</v>
      </c>
    </row>
    <row outlineLevel="0" r="34">
      <c r="A34" s="43" t="s">
        <v>112</v>
      </c>
      <c r="B34" s="25" t="s">
        <v>65</v>
      </c>
      <c r="C34" s="34" t="e">
        <f aca="false" ca="false" dt2D="false" dtr="false" t="normal">SUM(C35:C37)</f>
        <v>#REF!</v>
      </c>
      <c r="D34" s="34" t="e">
        <f aca="false" ca="false" dt2D="false" dtr="false" t="normal">SUM(D35:D37)</f>
        <v>#REF!</v>
      </c>
      <c r="E34" s="34" t="e">
        <f aca="false" ca="false" dt2D="false" dtr="false" t="normal">SUM(E35:E37)</f>
        <v>#REF!</v>
      </c>
      <c r="F34" s="40" t="s">
        <v>37</v>
      </c>
      <c r="G34" s="40" t="s">
        <v>15</v>
      </c>
      <c r="I34" s="41" t="e">
        <f aca="false" ca="false" dt2D="false" dtr="false" t="normal">ROUND(#REF!/1000, 0)-1</f>
        <v>#REF!</v>
      </c>
      <c r="J34" s="41" t="n">
        <f aca="false" ca="false" dt2D="false" dtr="false" t="normal">ROUND(F34, 1)</f>
        <v>10</v>
      </c>
      <c r="K34" s="34" t="n">
        <v>3094934.04</v>
      </c>
      <c r="L34" s="34" t="n">
        <v>2475266.95</v>
      </c>
      <c r="M34" s="34" t="n">
        <v>2422864.89</v>
      </c>
    </row>
    <row outlineLevel="0" r="35">
      <c r="A35" s="42" t="s">
        <v>113</v>
      </c>
      <c r="B35" s="21" t="s">
        <v>66</v>
      </c>
      <c r="C35" s="31" t="e">
        <f aca="false" ca="false" dt2D="false" dtr="false" t="normal">#REF!+#REF!+#REF!</f>
        <v>#REF!</v>
      </c>
      <c r="D35" s="31" t="e">
        <f aca="false" ca="false" dt2D="false" dtr="false" t="normal">#REF!+#REF!+#REF!</f>
        <v>#REF!</v>
      </c>
      <c r="E35" s="31" t="e">
        <f aca="false" ca="false" dt2D="false" dtr="false" t="normal">#REF!+#REF!+#REF!</f>
        <v>#REF!</v>
      </c>
      <c r="F35" s="40" t="s">
        <v>37</v>
      </c>
      <c r="G35" s="40" t="s">
        <v>19</v>
      </c>
      <c r="I35" s="41" t="n"/>
      <c r="J35" s="41" t="n"/>
      <c r="K35" s="31" t="n">
        <v>1797129.83</v>
      </c>
      <c r="L35" s="31" t="n">
        <v>1764258.21</v>
      </c>
      <c r="M35" s="31" t="n">
        <v>1774644.99</v>
      </c>
    </row>
    <row outlineLevel="0" r="36">
      <c r="A36" s="42" t="s">
        <v>114</v>
      </c>
      <c r="B36" s="21" t="s">
        <v>67</v>
      </c>
      <c r="C36" s="31" t="e">
        <f aca="false" ca="false" dt2D="false" dtr="false" t="normal">#REF!+#REF!+#REF!</f>
        <v>#REF!</v>
      </c>
      <c r="D36" s="31" t="e">
        <f aca="false" ca="false" dt2D="false" dtr="false" t="normal">#REF!+#REF!+#REF!</f>
        <v>#REF!</v>
      </c>
      <c r="E36" s="31" t="e">
        <f aca="false" ca="false" dt2D="false" dtr="false" t="normal">#REF!+#REF!+#REF!</f>
        <v>#REF!</v>
      </c>
      <c r="F36" s="40" t="s">
        <v>37</v>
      </c>
      <c r="G36" s="40" t="s">
        <v>21</v>
      </c>
      <c r="I36" s="41" t="n"/>
      <c r="J36" s="41" t="n"/>
      <c r="K36" s="31" t="n">
        <v>1194769</v>
      </c>
      <c r="L36" s="31" t="n">
        <v>612046.53</v>
      </c>
      <c r="M36" s="31" t="n">
        <v>549260.91</v>
      </c>
    </row>
    <row outlineLevel="0" r="37">
      <c r="A37" s="42" t="s">
        <v>115</v>
      </c>
      <c r="B37" s="21" t="s">
        <v>68</v>
      </c>
      <c r="C37" s="31" t="e">
        <f aca="false" ca="false" dt2D="false" dtr="false" t="normal">#REF!+#REF!</f>
        <v>#REF!</v>
      </c>
      <c r="D37" s="31" t="e">
        <f aca="false" ca="false" dt2D="false" dtr="false" t="normal">#REF!+#REF!</f>
        <v>#REF!</v>
      </c>
      <c r="E37" s="31" t="e">
        <f aca="false" ca="false" dt2D="false" dtr="false" t="normal">#REF!+#REF!</f>
        <v>#REF!</v>
      </c>
      <c r="F37" s="40" t="s">
        <v>37</v>
      </c>
      <c r="G37" s="40" t="s">
        <v>25</v>
      </c>
      <c r="I37" s="41" t="n"/>
      <c r="J37" s="41" t="n"/>
      <c r="K37" s="31" t="n">
        <v>103035.21</v>
      </c>
      <c r="L37" s="31" t="n">
        <v>98962.21</v>
      </c>
      <c r="M37" s="31" t="n">
        <v>98958.99</v>
      </c>
    </row>
    <row outlineLevel="0" r="38">
      <c r="A38" s="43" t="s">
        <v>32</v>
      </c>
      <c r="B38" s="25" t="s">
        <v>69</v>
      </c>
      <c r="C38" s="34" t="e">
        <f aca="false" ca="false" dt2D="false" dtr="false" t="normal">SUM(C39:C42)</f>
        <v>#REF!</v>
      </c>
      <c r="D38" s="34" t="e">
        <f aca="false" ca="false" dt2D="false" dtr="false" t="normal">SUM(D39:D42)</f>
        <v>#REF!</v>
      </c>
      <c r="E38" s="34" t="e">
        <f aca="false" ca="false" dt2D="false" dtr="false" t="normal">SUM(E39:E42)</f>
        <v>#REF!</v>
      </c>
      <c r="F38" s="40" t="s">
        <v>32</v>
      </c>
      <c r="G38" s="40" t="s">
        <v>15</v>
      </c>
      <c r="I38" s="41" t="e">
        <f aca="false" ca="false" dt2D="false" dtr="false" t="normal">ROUND(#REF!/1000, 0)</f>
        <v>#REF!</v>
      </c>
      <c r="J38" s="41" t="n">
        <f aca="false" ca="false" dt2D="false" dtr="false" t="normal">ROUND(F38, 1)</f>
        <v>11</v>
      </c>
      <c r="K38" s="34" t="n">
        <v>278406.77</v>
      </c>
      <c r="L38" s="34" t="n">
        <v>232671.12</v>
      </c>
      <c r="M38" s="34" t="n">
        <v>232828.42</v>
      </c>
    </row>
    <row outlineLevel="0" r="39">
      <c r="A39" s="42" t="s">
        <v>116</v>
      </c>
      <c r="B39" s="21" t="s">
        <v>70</v>
      </c>
      <c r="C39" s="31" t="e">
        <f aca="false" ca="false" dt2D="false" dtr="false" t="normal">#REF!</f>
        <v>#REF!</v>
      </c>
      <c r="D39" s="31" t="e">
        <f aca="false" ca="false" dt2D="false" dtr="false" t="normal">#REF!</f>
        <v>#REF!</v>
      </c>
      <c r="E39" s="31" t="e">
        <f aca="false" ca="false" dt2D="false" dtr="false" t="normal">#REF!</f>
        <v>#REF!</v>
      </c>
      <c r="F39" s="40" t="s">
        <v>32</v>
      </c>
      <c r="G39" s="40" t="s">
        <v>49</v>
      </c>
      <c r="I39" s="41" t="n"/>
      <c r="J39" s="41" t="n"/>
      <c r="K39" s="31" t="n">
        <v>4730.09</v>
      </c>
      <c r="L39" s="31" t="n">
        <v>4812.79</v>
      </c>
      <c r="M39" s="31" t="n">
        <v>4814.79</v>
      </c>
    </row>
    <row outlineLevel="0" r="40">
      <c r="A40" s="42" t="s">
        <v>117</v>
      </c>
      <c r="B40" s="21" t="s">
        <v>71</v>
      </c>
      <c r="C40" s="31" t="e">
        <f aca="false" ca="false" dt2D="false" dtr="false" t="normal">#REF!</f>
        <v>#REF!</v>
      </c>
      <c r="D40" s="31" t="e">
        <f aca="false" ca="false" dt2D="false" dtr="false" t="normal">#REF!</f>
        <v>#REF!</v>
      </c>
      <c r="E40" s="31" t="e">
        <f aca="false" ca="false" dt2D="false" dtr="false" t="normal">#REF!</f>
        <v>#REF!</v>
      </c>
      <c r="F40" s="40" t="s">
        <v>32</v>
      </c>
      <c r="G40" s="40" t="s">
        <v>17</v>
      </c>
      <c r="I40" s="41" t="n"/>
      <c r="J40" s="41" t="n"/>
      <c r="K40" s="31" t="n">
        <v>201690.42</v>
      </c>
      <c r="L40" s="31" t="n">
        <v>203701.84</v>
      </c>
      <c r="M40" s="31" t="n">
        <v>203857.14</v>
      </c>
    </row>
    <row outlineLevel="0" r="41">
      <c r="A41" s="42" t="s">
        <v>118</v>
      </c>
      <c r="B41" s="21" t="s">
        <v>72</v>
      </c>
      <c r="C41" s="31" t="e">
        <f aca="false" ca="false" dt2D="false" dtr="false" t="normal">#REF!</f>
        <v>#REF!</v>
      </c>
      <c r="D41" s="31" t="e">
        <f aca="false" ca="false" dt2D="false" dtr="false" t="normal">#REF!</f>
        <v>#REF!</v>
      </c>
      <c r="E41" s="31" t="e">
        <f aca="false" ca="false" dt2D="false" dtr="false" t="normal">#REF!</f>
        <v>#REF!</v>
      </c>
      <c r="F41" s="40" t="s">
        <v>32</v>
      </c>
      <c r="G41" s="40" t="s">
        <v>19</v>
      </c>
      <c r="I41" s="41" t="n"/>
      <c r="J41" s="41" t="n"/>
      <c r="K41" s="31" t="n">
        <v>49728.4</v>
      </c>
      <c r="L41" s="31" t="n">
        <v>1500</v>
      </c>
      <c r="M41" s="31" t="n">
        <v>1500</v>
      </c>
    </row>
    <row outlineLevel="0" r="42">
      <c r="A42" s="42" t="s">
        <v>119</v>
      </c>
      <c r="B42" s="21" t="s">
        <v>73</v>
      </c>
      <c r="C42" s="31" t="e">
        <f aca="false" ca="false" dt2D="false" dtr="false" t="normal">#REF!</f>
        <v>#REF!</v>
      </c>
      <c r="D42" s="31" t="e">
        <f aca="false" ca="false" dt2D="false" dtr="false" t="normal">#REF!</f>
        <v>#REF!</v>
      </c>
      <c r="E42" s="31" t="e">
        <f aca="false" ca="false" dt2D="false" dtr="false" t="normal">#REF!</f>
        <v>#REF!</v>
      </c>
      <c r="F42" s="40" t="s">
        <v>32</v>
      </c>
      <c r="G42" s="40" t="s">
        <v>23</v>
      </c>
      <c r="I42" s="41" t="n"/>
      <c r="J42" s="41" t="n"/>
      <c r="K42" s="31" t="n">
        <v>22257.86</v>
      </c>
      <c r="L42" s="31" t="n">
        <v>22656.49</v>
      </c>
      <c r="M42" s="31" t="n">
        <v>22656.49</v>
      </c>
    </row>
    <row outlineLevel="0" r="43">
      <c r="A43" s="43" t="s">
        <v>46</v>
      </c>
      <c r="B43" s="25" t="s">
        <v>74</v>
      </c>
      <c r="C43" s="34" t="e">
        <f aca="false" ca="false" dt2D="false" dtr="false" t="normal">SUM(C44:C45)</f>
        <v>#REF!</v>
      </c>
      <c r="D43" s="34" t="e">
        <f aca="false" ca="false" dt2D="false" dtr="false" t="normal">SUM(D44:D45)</f>
        <v>#REF!</v>
      </c>
      <c r="E43" s="34" t="e">
        <f aca="false" ca="false" dt2D="false" dtr="false" t="normal">SUM(E44:E45)</f>
        <v>#REF!</v>
      </c>
      <c r="F43" s="40" t="s">
        <v>46</v>
      </c>
      <c r="G43" s="40" t="s">
        <v>15</v>
      </c>
      <c r="I43" s="41" t="e">
        <f aca="false" ca="false" dt2D="false" dtr="false" t="normal">ROUND(#REF!/1000, 0)</f>
        <v>#REF!</v>
      </c>
      <c r="J43" s="41" t="n">
        <f aca="false" ca="false" dt2D="false" dtr="false" t="normal">ROUND(F43, 1)</f>
        <v>12</v>
      </c>
      <c r="K43" s="34" t="n">
        <v>23198</v>
      </c>
      <c r="L43" s="34" t="n">
        <v>21698</v>
      </c>
      <c r="M43" s="34" t="n">
        <v>21698</v>
      </c>
    </row>
    <row outlineLevel="0" r="44">
      <c r="A44" s="42" t="s">
        <v>120</v>
      </c>
      <c r="B44" s="21" t="s">
        <v>75</v>
      </c>
      <c r="C44" s="31" t="e">
        <f aca="false" ca="false" dt2D="false" dtr="false" t="normal">#REF!+#REF!</f>
        <v>#REF!</v>
      </c>
      <c r="D44" s="31" t="e">
        <f aca="false" ca="false" dt2D="false" dtr="false" t="normal">#REF!+#REF!</f>
        <v>#REF!</v>
      </c>
      <c r="E44" s="31" t="e">
        <f aca="false" ca="false" dt2D="false" dtr="false" t="normal">#REF!+#REF!</f>
        <v>#REF!</v>
      </c>
      <c r="F44" s="40" t="s">
        <v>46</v>
      </c>
      <c r="G44" s="40" t="s">
        <v>49</v>
      </c>
      <c r="I44" s="41" t="n"/>
      <c r="J44" s="41" t="n"/>
      <c r="K44" s="31" t="n">
        <v>6078.5</v>
      </c>
      <c r="L44" s="31" t="n">
        <v>5078.5</v>
      </c>
      <c r="M44" s="31" t="n">
        <v>5078.5</v>
      </c>
    </row>
    <row outlineLevel="0" r="45">
      <c r="A45" s="42" t="s">
        <v>121</v>
      </c>
      <c r="B45" s="21" t="s">
        <v>76</v>
      </c>
      <c r="C45" s="31" t="e">
        <f aca="false" ca="false" dt2D="false" dtr="false" t="normal">#REF!+#REF!</f>
        <v>#REF!</v>
      </c>
      <c r="D45" s="31" t="e">
        <f aca="false" ca="false" dt2D="false" dtr="false" t="normal">#REF!+#REF!</f>
        <v>#REF!</v>
      </c>
      <c r="E45" s="31" t="e">
        <f aca="false" ca="false" dt2D="false" dtr="false" t="normal">#REF!+#REF!</f>
        <v>#REF!</v>
      </c>
      <c r="F45" s="40" t="s">
        <v>46</v>
      </c>
      <c r="G45" s="40" t="s">
        <v>17</v>
      </c>
      <c r="I45" s="41" t="n"/>
      <c r="J45" s="41" t="n"/>
      <c r="K45" s="31" t="n">
        <v>17119.5</v>
      </c>
      <c r="L45" s="31" t="n">
        <v>16619.5</v>
      </c>
      <c r="M45" s="31" t="n">
        <v>16619.5</v>
      </c>
    </row>
    <row outlineLevel="0" r="46">
      <c r="A46" s="43" t="s">
        <v>34</v>
      </c>
      <c r="B46" s="25" t="s">
        <v>77</v>
      </c>
      <c r="C46" s="34" t="e">
        <f aca="false" ca="false" dt2D="false" dtr="false" t="normal">SUM(C47)</f>
        <v>#REF!</v>
      </c>
      <c r="D46" s="34" t="e">
        <f aca="false" ca="false" dt2D="false" dtr="false" t="normal">SUM(D47)</f>
        <v>#REF!</v>
      </c>
      <c r="E46" s="34" t="e">
        <f aca="false" ca="false" dt2D="false" dtr="false" t="normal">SUM(E47)</f>
        <v>#REF!</v>
      </c>
      <c r="F46" s="40" t="s">
        <v>34</v>
      </c>
      <c r="G46" s="40" t="s">
        <v>15</v>
      </c>
      <c r="I46" s="41" t="e">
        <f aca="false" ca="false" dt2D="false" dtr="false" t="normal">ROUND(#REF!/1000, 0)</f>
        <v>#REF!</v>
      </c>
      <c r="J46" s="41" t="n">
        <f aca="false" ca="false" dt2D="false" dtr="false" t="normal">ROUND(F46, 1)</f>
        <v>13</v>
      </c>
      <c r="K46" s="34" t="n">
        <v>154800</v>
      </c>
      <c r="L46" s="34" t="n">
        <v>254800</v>
      </c>
      <c r="M46" s="34" t="n">
        <v>254800</v>
      </c>
    </row>
    <row outlineLevel="0" r="47">
      <c r="A47" s="42" t="s">
        <v>122</v>
      </c>
      <c r="B47" s="21" t="s">
        <v>78</v>
      </c>
      <c r="C47" s="31" t="e">
        <f aca="false" ca="false" dt2D="false" dtr="false" t="normal">#REF!</f>
        <v>#REF!</v>
      </c>
      <c r="D47" s="31" t="e">
        <f aca="false" ca="false" dt2D="false" dtr="false" t="normal">#REF!</f>
        <v>#REF!</v>
      </c>
      <c r="E47" s="31" t="e">
        <f aca="false" ca="false" dt2D="false" dtr="false" t="normal">#REF!</f>
        <v>#REF!</v>
      </c>
      <c r="F47" s="40" t="s">
        <v>34</v>
      </c>
      <c r="G47" s="40" t="s">
        <v>49</v>
      </c>
      <c r="I47" s="41" t="n"/>
      <c r="J47" s="41" t="n"/>
      <c r="K47" s="31" t="n">
        <v>154800</v>
      </c>
      <c r="L47" s="31" t="n">
        <v>254800</v>
      </c>
      <c r="M47" s="31" t="n">
        <v>254800</v>
      </c>
    </row>
    <row customFormat="true" ht="18" outlineLevel="0" r="48" s="1">
      <c r="A48" s="42" t="n"/>
      <c r="B48" s="21" t="n"/>
      <c r="C48" s="31" t="n"/>
      <c r="D48" s="31" t="n"/>
      <c r="E48" s="31" t="n"/>
      <c r="I48" s="41" t="n"/>
      <c r="J48" s="41" t="n"/>
      <c r="K48" s="31" t="n"/>
      <c r="L48" s="31" t="n"/>
      <c r="M48" s="31" t="n"/>
    </row>
    <row outlineLevel="0" r="49">
      <c r="A49" s="46" t="n"/>
      <c r="B49" s="47" t="s">
        <v>123</v>
      </c>
      <c r="C49" s="34" t="e">
        <f aca="false" ca="false" dt2D="false" dtr="false" t="normal">#REF!</f>
        <v>#REF!</v>
      </c>
      <c r="D49" s="34" t="e">
        <f aca="false" ca="false" dt2D="false" dtr="false" t="normal">#REF!</f>
        <v>#REF!</v>
      </c>
      <c r="E49" s="34" t="e">
        <f aca="false" ca="false" dt2D="false" dtr="false" t="normal">#REF!</f>
        <v>#REF!</v>
      </c>
      <c r="I49" s="41" t="e">
        <f aca="false" ca="false" dt2D="false" dtr="false" t="normal">ROUND(#REF!/1000, 0)</f>
        <v>#REF!</v>
      </c>
      <c r="J49" s="41" t="n">
        <f aca="false" ca="false" dt2D="false" dtr="false" t="normal">ROUND(F49, 1)</f>
        <v>0</v>
      </c>
      <c r="K49" s="34" t="n">
        <v>0</v>
      </c>
      <c r="L49" s="34" t="n">
        <v>165329.16</v>
      </c>
      <c r="M49" s="34" t="n">
        <v>315850.68</v>
      </c>
    </row>
    <row outlineLevel="0" r="50">
      <c r="A50" s="48" t="n"/>
      <c r="B50" s="33" t="s">
        <v>79</v>
      </c>
      <c r="C50" s="34" t="e">
        <f aca="false" ca="false" dt2D="false" dtr="false" t="normal">C2+C11+C14+C19+C24+C31+C34+C46+C38+C43+C49</f>
        <v>#REF!</v>
      </c>
      <c r="D50" s="34" t="e">
        <f aca="false" ca="false" dt2D="false" dtr="false" t="normal">D2+D11+D14+D19+D24+D31+D34+D46+D38+D43+D49</f>
        <v>#REF!</v>
      </c>
      <c r="E50" s="34" t="e">
        <f aca="false" ca="false" dt2D="false" dtr="false" t="normal">E2+E11+E14+E19+E24+E31+E34+E46+E38+E43+E49</f>
        <v>#REF!</v>
      </c>
      <c r="I50" s="41" t="n"/>
      <c r="J50" s="41" t="n"/>
      <c r="K50" s="34" t="n">
        <v>18088906.22</v>
      </c>
      <c r="L50" s="34" t="n">
        <v>14540318.01</v>
      </c>
      <c r="M50" s="34" t="n">
        <v>12515539.1</v>
      </c>
    </row>
    <row outlineLevel="0" r="51">
      <c r="A51" s="1" t="n"/>
      <c r="B51" s="1" t="s"/>
      <c r="C51" s="49" t="e">
        <f aca="false" ca="false" dt2D="false" dtr="false" t="normal">#REF!</f>
        <v>#REF!</v>
      </c>
      <c r="D51" s="49" t="e">
        <f aca="false" ca="false" dt2D="false" dtr="false" t="normal">#REF!</f>
        <v>#REF!</v>
      </c>
      <c r="E51" s="49" t="e">
        <f aca="false" ca="false" dt2D="false" dtr="false" t="normal">#REF!</f>
        <v>#REF!</v>
      </c>
      <c r="K51" s="49" t="n">
        <v>14540318.01</v>
      </c>
      <c r="L51" s="49" t="n">
        <v>12515539.1</v>
      </c>
      <c r="M51" s="49" t="n">
        <v>0</v>
      </c>
    </row>
    <row outlineLevel="0" r="52">
      <c r="A52" s="50" t="s">
        <v>124</v>
      </c>
      <c r="B52" s="50" t="s"/>
      <c r="C52" s="49" t="e">
        <f aca="false" ca="false" dt2D="false" dtr="false" t="normal">#REF!</f>
        <v>#REF!</v>
      </c>
      <c r="D52" s="49" t="e">
        <f aca="false" ca="false" dt2D="false" dtr="false" t="normal">#REF!</f>
        <v>#REF!</v>
      </c>
      <c r="E52" s="49" t="e">
        <f aca="false" ca="false" dt2D="false" dtr="false" t="normal">#REF!</f>
        <v>#REF!</v>
      </c>
      <c r="K52" s="49" t="n">
        <v>18088906.22</v>
      </c>
      <c r="L52" s="49" t="n">
        <v>14540318.00996</v>
      </c>
      <c r="M52" s="49" t="n">
        <v>12515539.09996</v>
      </c>
    </row>
    <row outlineLevel="0" r="53">
      <c r="A53" s="50" t="n"/>
      <c r="B53" s="50" t="s"/>
    </row>
    <row outlineLevel="0" r="54">
      <c r="A54" s="50" t="s">
        <v>125</v>
      </c>
      <c r="B54" s="50" t="s"/>
      <c r="C54" s="49" t="e">
        <f aca="false" ca="false" dt2D="false" dtr="false" t="normal">C50-C52</f>
        <v>#REF!</v>
      </c>
      <c r="D54" s="49" t="e">
        <f aca="false" ca="false" dt2D="false" dtr="false" t="normal">D50-D52</f>
        <v>#REF!</v>
      </c>
      <c r="E54" s="49" t="e">
        <f aca="false" ca="false" dt2D="false" dtr="false" t="normal">E50-E52</f>
        <v>#REF!</v>
      </c>
      <c r="K54" s="49" t="n">
        <v>0</v>
      </c>
      <c r="L54" s="49" t="n">
        <v>4.00003045797348E-05</v>
      </c>
      <c r="M54" s="49" t="n">
        <v>4.0002167224884E-05</v>
      </c>
    </row>
    <row outlineLevel="0" r="55">
      <c r="A55" s="1" t="n"/>
      <c r="B55" s="1" t="s"/>
    </row>
    <row outlineLevel="0" r="56">
      <c r="A56" s="1" t="n"/>
    </row>
    <row outlineLevel="0" r="57">
      <c r="A57" s="1" t="n"/>
    </row>
    <row outlineLevel="0" r="58">
      <c r="A58" s="50" t="s">
        <v>126</v>
      </c>
      <c r="B58" s="50" t="s"/>
    </row>
    <row outlineLevel="0" r="59">
      <c r="A59" s="1" t="n"/>
      <c r="B59" s="1" t="s"/>
    </row>
    <row outlineLevel="0" r="61">
      <c r="B61" s="51" t="s">
        <v>127</v>
      </c>
    </row>
    <row outlineLevel="0" r="63">
      <c r="B63" s="51" t="s">
        <v>128</v>
      </c>
    </row>
    <row outlineLevel="0" r="67">
      <c r="F67" s="1" t="e">
        <f aca="false" ca="false" dt2D="false" dtr="false" t="normal">#REF!*100/13588188.98</f>
        <v>#REF!</v>
      </c>
    </row>
  </sheetData>
  <autoFilter ref="C1:D64"/>
  <mergeCells count="7">
    <mergeCell ref="A58:B58"/>
    <mergeCell ref="A59:B59"/>
    <mergeCell ref="A51:B51"/>
    <mergeCell ref="A52:B52"/>
    <mergeCell ref="A53:B53"/>
    <mergeCell ref="A54:B54"/>
    <mergeCell ref="A55:B55"/>
  </mergeCells>
  <pageMargins bottom="0.196850389242172" footer="0.196850389242172" header="0.15748031437397" left="0.866141736507416" right="0.31496062874794" top="0.196850389242172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53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2" width="7.90914016720724"/>
    <col customWidth="true" max="2" min="2" outlineLevel="0" style="53" width="43.5650121706609"/>
    <col customWidth="true" max="3" min="3" outlineLevel="0" style="54" width="20.8410705715635"/>
    <col customWidth="true" max="4" min="4" outlineLevel="0" style="54" width="16.1959336848268"/>
    <col customWidth="true" max="5" min="5" outlineLevel="0" style="54" width="16.5735870352392"/>
    <col customWidth="true" max="6" min="6" outlineLevel="0" style="54" width="14.5612348589924"/>
    <col customWidth="true" max="7" min="7" outlineLevel="0" style="54" width="16.9458446611238"/>
    <col customWidth="true" max="8" min="8" outlineLevel="0" style="54" width="16.1959336848268"/>
    <col customWidth="true" max="9" min="9" outlineLevel="0" style="54" width="16.9458446611238"/>
    <col customWidth="true" max="10" min="10" outlineLevel="0" style="54" width="16.5735870352392"/>
    <col customWidth="true" max="11" min="11" outlineLevel="0" style="54" width="17.825238139463"/>
    <col bestFit="true" customWidth="true" max="13" min="12" outlineLevel="0" style="53" width="16.1959336848268"/>
    <col bestFit="true" customWidth="true" max="14" min="14" outlineLevel="0" width="16.1959336848268"/>
  </cols>
  <sheetData>
    <row outlineLevel="0" r="1">
      <c r="A1" s="55" t="n"/>
      <c r="B1" s="56" t="n"/>
      <c r="C1" s="57" t="n"/>
      <c r="D1" s="57" t="n"/>
      <c r="E1" s="57" t="n"/>
      <c r="F1" s="57" t="n"/>
      <c r="G1" s="57" t="n"/>
      <c r="H1" s="57" t="n"/>
      <c r="I1" s="57" t="n"/>
      <c r="J1" s="57" t="n"/>
    </row>
    <row outlineLevel="0" r="2">
      <c r="A2" s="55" t="n"/>
      <c r="B2" s="56" t="n"/>
      <c r="C2" s="57" t="n"/>
      <c r="D2" s="57" t="n"/>
      <c r="E2" s="57" t="n"/>
      <c r="F2" s="57" t="n"/>
      <c r="G2" s="57" t="n"/>
      <c r="H2" s="57" t="n"/>
      <c r="I2" s="57" t="n"/>
      <c r="J2" s="57" t="n"/>
    </row>
    <row outlineLevel="0" r="3">
      <c r="A3" s="55" t="n"/>
      <c r="B3" s="56" t="n"/>
      <c r="C3" s="57" t="n"/>
      <c r="D3" s="57" t="n"/>
      <c r="E3" s="57" t="n"/>
      <c r="F3" s="57" t="n"/>
      <c r="G3" s="57" t="n"/>
      <c r="H3" s="57" t="n"/>
      <c r="I3" s="57" t="n"/>
      <c r="J3" s="57" t="n"/>
      <c r="K3" s="58" t="n"/>
    </row>
    <row ht="18.75" outlineLevel="0" r="4">
      <c r="B4" s="59" t="s">
        <v>129</v>
      </c>
      <c r="C4" s="59" t="s"/>
      <c r="D4" s="59" t="s"/>
      <c r="E4" s="59" t="s"/>
      <c r="F4" s="59" t="s"/>
      <c r="G4" s="59" t="s"/>
      <c r="H4" s="59" t="s"/>
      <c r="I4" s="59" t="s"/>
      <c r="J4" s="59" t="s"/>
      <c r="K4" s="59" t="s"/>
    </row>
    <row ht="18.75" outlineLevel="0" r="5">
      <c r="A5" s="60" t="n"/>
      <c r="B5" s="61" t="n"/>
      <c r="C5" s="62" t="n"/>
      <c r="D5" s="62" t="n"/>
      <c r="E5" s="62" t="n"/>
      <c r="F5" s="62" t="n"/>
      <c r="G5" s="62" t="n"/>
      <c r="H5" s="62" t="n"/>
      <c r="I5" s="62" t="n"/>
      <c r="J5" s="62" t="n"/>
      <c r="K5" s="62" t="n"/>
    </row>
    <row outlineLevel="0" r="6">
      <c r="A6" s="63" t="s">
        <v>130</v>
      </c>
      <c r="B6" s="64" t="s">
        <v>3</v>
      </c>
      <c r="C6" s="65" t="e">
        <f aca="false" ca="false" dt2D="false" dtr="false" t="normal">#REF!</f>
        <v>#REF!</v>
      </c>
      <c r="D6" s="66" t="s">
        <v>131</v>
      </c>
      <c r="E6" s="67" t="s"/>
      <c r="F6" s="68" t="s">
        <v>132</v>
      </c>
      <c r="G6" s="69" t="s"/>
      <c r="H6" s="70" t="s"/>
      <c r="I6" s="71" t="s">
        <v>133</v>
      </c>
      <c r="J6" s="72" t="s">
        <v>131</v>
      </c>
      <c r="K6" s="73" t="s"/>
    </row>
    <row ht="94.5" outlineLevel="0" r="7">
      <c r="A7" s="74" t="s"/>
      <c r="B7" s="75" t="s"/>
      <c r="C7" s="76" t="s"/>
      <c r="D7" s="77" t="s">
        <v>134</v>
      </c>
      <c r="E7" s="77" t="s">
        <v>135</v>
      </c>
      <c r="F7" s="78" t="s">
        <v>136</v>
      </c>
      <c r="G7" s="78" t="s">
        <v>137</v>
      </c>
      <c r="H7" s="78" t="s">
        <v>138</v>
      </c>
      <c r="I7" s="79" t="s"/>
      <c r="J7" s="71" t="s">
        <v>134</v>
      </c>
      <c r="K7" s="71" t="s">
        <v>135</v>
      </c>
    </row>
    <row outlineLevel="0" r="8">
      <c r="A8" s="64" t="n">
        <v>1</v>
      </c>
      <c r="B8" s="80" t="s"/>
      <c r="C8" s="81" t="s">
        <v>139</v>
      </c>
      <c r="D8" s="81" t="s">
        <v>140</v>
      </c>
      <c r="E8" s="81" t="s">
        <v>141</v>
      </c>
      <c r="F8" s="82" t="s">
        <v>142</v>
      </c>
      <c r="G8" s="82" t="s">
        <v>143</v>
      </c>
      <c r="H8" s="82" t="s">
        <v>144</v>
      </c>
      <c r="I8" s="83" t="s">
        <v>37</v>
      </c>
      <c r="J8" s="83" t="s">
        <v>32</v>
      </c>
      <c r="K8" s="83" t="s">
        <v>46</v>
      </c>
    </row>
    <row ht="31.5" outlineLevel="0" r="9">
      <c r="A9" s="84" t="s">
        <v>49</v>
      </c>
      <c r="B9" s="85" t="s">
        <v>145</v>
      </c>
      <c r="C9" s="86" t="n">
        <v>8493667.58</v>
      </c>
      <c r="D9" s="86" t="n">
        <v>2441602.66</v>
      </c>
      <c r="E9" s="86" t="n">
        <v>6052064.92</v>
      </c>
      <c r="F9" s="87" t="e">
        <f aca="false" ca="false" dt2D="false" dtr="false" t="normal">SUM(G9:H9)</f>
        <v>#REF!</v>
      </c>
      <c r="G9" s="87" t="e">
        <f aca="false" ca="false" dt2D="false" dtr="false" t="normal">J9-D9</f>
        <v>#REF!</v>
      </c>
      <c r="H9" s="87" t="e">
        <f aca="false" ca="false" dt2D="false" dtr="false" t="normal">K9-E9</f>
        <v>#REF!</v>
      </c>
      <c r="I9" s="88" t="e">
        <f aca="false" ca="false" dt2D="false" dtr="false" t="normal">#REF!</f>
        <v>#REF!</v>
      </c>
      <c r="J9" s="88" t="e">
        <f aca="false" ca="false" dt2D="false" dtr="false" t="normal">I9-K9</f>
        <v>#REF!</v>
      </c>
      <c r="K9" s="88" t="e">
        <f aca="false" ca="false" dt2D="false" dtr="false" t="normal">#REF!+#REF!+#REF!+#REF!+#REF!+#REF!+#REF!+#REF!+#REF!+#REF!+#REF!+#REF!+#REF!+#REF!+#REF!+#REF!</f>
        <v>#REF!</v>
      </c>
      <c r="L9" s="89" t="e">
        <f aca="false" ca="false" dt2D="false" dtr="false" t="normal">#REF!</f>
        <v>#REF!</v>
      </c>
      <c r="M9" s="89" t="e">
        <f aca="false" ca="false" dt2D="false" dtr="false" t="normal">I9-L9</f>
        <v>#REF!</v>
      </c>
    </row>
    <row customFormat="true" ht="78.75" outlineLevel="0" r="10" s="90">
      <c r="A10" s="84" t="s">
        <v>17</v>
      </c>
      <c r="B10" s="85" t="s">
        <v>146</v>
      </c>
      <c r="C10" s="86" t="n">
        <v>10141.95</v>
      </c>
      <c r="D10" s="86" t="n">
        <v>10141.95</v>
      </c>
      <c r="E10" s="86" t="n">
        <v>0</v>
      </c>
      <c r="F10" s="87" t="e">
        <f aca="false" ca="false" dt2D="false" dtr="false" t="normal">SUM(G10:H10)</f>
        <v>#REF!</v>
      </c>
      <c r="G10" s="87" t="e">
        <f aca="false" ca="false" dt2D="false" dtr="false" t="normal">J10-D10</f>
        <v>#REF!</v>
      </c>
      <c r="H10" s="87" t="n">
        <f aca="false" ca="false" dt2D="false" dtr="false" t="normal">K10-E10</f>
        <v>0</v>
      </c>
      <c r="I10" s="88" t="e">
        <f aca="false" ca="false" dt2D="false" dtr="false" t="normal">#REF!</f>
        <v>#REF!</v>
      </c>
      <c r="J10" s="88" t="e">
        <f aca="false" ca="false" dt2D="false" dtr="false" t="normal">I10-K10</f>
        <v>#REF!</v>
      </c>
      <c r="K10" s="88" t="n">
        <v>0</v>
      </c>
      <c r="L10" s="89" t="e">
        <f aca="false" ca="false" dt2D="false" dtr="false" t="normal">#REF!</f>
        <v>#REF!</v>
      </c>
      <c r="M10" s="89" t="e">
        <f aca="false" ca="false" dt2D="false" dtr="false" t="normal">I10-L10</f>
        <v>#REF!</v>
      </c>
    </row>
    <row customFormat="true" ht="31.5" outlineLevel="0" r="11" s="90">
      <c r="A11" s="63" t="s">
        <v>19</v>
      </c>
      <c r="B11" s="85" t="s">
        <v>147</v>
      </c>
      <c r="C11" s="86" t="n">
        <v>3955658.6</v>
      </c>
      <c r="D11" s="86" t="n">
        <v>88892.6900000004</v>
      </c>
      <c r="E11" s="86" t="n">
        <v>3866765.91</v>
      </c>
      <c r="F11" s="87" t="e">
        <f aca="false" ca="false" dt2D="false" dtr="false" t="normal">SUM(G11:H11)</f>
        <v>#REF!</v>
      </c>
      <c r="G11" s="87" t="e">
        <f aca="false" ca="false" dt2D="false" dtr="false" t="normal">J11-D11</f>
        <v>#REF!</v>
      </c>
      <c r="H11" s="87" t="e">
        <f aca="false" ca="false" dt2D="false" dtr="false" t="normal">K11-E11</f>
        <v>#REF!</v>
      </c>
      <c r="I11" s="88" t="e">
        <f aca="false" ca="false" dt2D="false" dtr="false" t="normal">#REF!</f>
        <v>#REF!</v>
      </c>
      <c r="J11" s="88" t="e">
        <f aca="false" ca="false" dt2D="false" dtr="false" t="normal">I11-K11</f>
        <v>#REF!</v>
      </c>
      <c r="K11" s="88" t="e">
        <f aca="false" ca="false" dt2D="false" dtr="false" t="normal">#REF!</f>
        <v>#REF!</v>
      </c>
      <c r="L11" s="91" t="e">
        <f aca="false" ca="false" dt2D="false" dtr="false" t="normal">#REF!</f>
        <v>#REF!</v>
      </c>
      <c r="M11" s="91" t="e">
        <f aca="false" ca="false" dt2D="false" dtr="false" t="normal">I11-L11</f>
        <v>#REF!</v>
      </c>
    </row>
    <row customFormat="true" ht="78.75" outlineLevel="0" r="12" s="1">
      <c r="A12" s="92" t="s">
        <v>21</v>
      </c>
      <c r="B12" s="85" t="s">
        <v>148</v>
      </c>
      <c r="C12" s="86" t="n">
        <v>2286181.87</v>
      </c>
      <c r="D12" s="86" t="n">
        <v>1397867.29</v>
      </c>
      <c r="E12" s="86" t="n">
        <v>888314.58</v>
      </c>
      <c r="F12" s="87" t="e">
        <f aca="false" ca="false" dt2D="false" dtr="false" t="normal">SUM(G12:H12)</f>
        <v>#REF!</v>
      </c>
      <c r="G12" s="87" t="e">
        <f aca="false" ca="false" dt2D="false" dtr="false" t="normal">J12-D12</f>
        <v>#REF!</v>
      </c>
      <c r="H12" s="87" t="e">
        <f aca="false" ca="false" dt2D="false" dtr="false" t="normal">K12-E12</f>
        <v>#REF!</v>
      </c>
      <c r="I12" s="88" t="e">
        <f aca="false" ca="false" dt2D="false" dtr="false" t="normal">#REF!</f>
        <v>#REF!</v>
      </c>
      <c r="J12" s="88" t="e">
        <f aca="false" ca="false" dt2D="false" dtr="false" t="normal">I12-K12</f>
        <v>#REF!</v>
      </c>
      <c r="K12" s="88" t="e">
        <f aca="false" ca="false" dt2D="false" dtr="false" t="normal">#REF!+#REF!+#REF!+#REF!+#REF!+#REF!+#REF!+#REF!+#REF!+#REF!+#REF!</f>
        <v>#REF!</v>
      </c>
      <c r="L12" s="91" t="e">
        <f aca="false" ca="false" dt2D="false" dtr="false" t="normal">#REF!</f>
        <v>#REF!</v>
      </c>
      <c r="M12" s="91" t="e">
        <f aca="false" ca="false" dt2D="false" dtr="false" t="normal">I12-L12</f>
        <v>#REF!</v>
      </c>
    </row>
    <row customFormat="true" ht="47.25" outlineLevel="0" r="13" s="90">
      <c r="A13" s="84" t="s">
        <v>23</v>
      </c>
      <c r="B13" s="85" t="s">
        <v>149</v>
      </c>
      <c r="C13" s="86" t="n">
        <v>5338.68</v>
      </c>
      <c r="D13" s="86" t="n">
        <v>5338.68</v>
      </c>
      <c r="E13" s="86" t="n">
        <v>0</v>
      </c>
      <c r="F13" s="87" t="e">
        <f aca="false" ca="false" dt2D="false" dtr="false" t="normal">SUM(G13:H13)</f>
        <v>#REF!</v>
      </c>
      <c r="G13" s="87" t="e">
        <f aca="false" ca="false" dt2D="false" dtr="false" t="normal">J13-D13</f>
        <v>#REF!</v>
      </c>
      <c r="H13" s="87" t="n">
        <f aca="false" ca="false" dt2D="false" dtr="false" t="normal">K13-E13</f>
        <v>0</v>
      </c>
      <c r="I13" s="88" t="e">
        <f aca="false" ca="false" dt2D="false" dtr="false" t="normal">#REF!</f>
        <v>#REF!</v>
      </c>
      <c r="J13" s="88" t="e">
        <f aca="false" ca="false" dt2D="false" dtr="false" t="normal">I13-K13</f>
        <v>#REF!</v>
      </c>
      <c r="K13" s="88" t="n">
        <v>0</v>
      </c>
      <c r="L13" s="89" t="e">
        <f aca="false" ca="false" dt2D="false" dtr="false" t="normal">#REF!</f>
        <v>#REF!</v>
      </c>
      <c r="M13" s="89" t="e">
        <f aca="false" ca="false" dt2D="false" dtr="false" t="normal">I13-L13</f>
        <v>#REF!</v>
      </c>
    </row>
    <row customFormat="true" ht="31.5" outlineLevel="0" r="14" s="90">
      <c r="A14" s="84" t="s">
        <v>25</v>
      </c>
      <c r="B14" s="85" t="s">
        <v>150</v>
      </c>
      <c r="C14" s="86" t="n">
        <v>88958.19</v>
      </c>
      <c r="D14" s="86" t="n">
        <v>10932.23</v>
      </c>
      <c r="E14" s="86" t="n">
        <v>78025.96</v>
      </c>
      <c r="F14" s="87" t="e">
        <f aca="false" ca="false" dt2D="false" dtr="false" t="normal">SUM(G14:H14)</f>
        <v>#REF!</v>
      </c>
      <c r="G14" s="87" t="e">
        <f aca="false" ca="false" dt2D="false" dtr="false" t="normal">J14-D14</f>
        <v>#REF!</v>
      </c>
      <c r="H14" s="87" t="e">
        <f aca="false" ca="false" dt2D="false" dtr="false" t="normal">K14-E14</f>
        <v>#REF!</v>
      </c>
      <c r="I14" s="88" t="e">
        <f aca="false" ca="false" dt2D="false" dtr="false" t="normal">#REF!</f>
        <v>#REF!</v>
      </c>
      <c r="J14" s="88" t="e">
        <f aca="false" ca="false" dt2D="false" dtr="false" t="normal">I14-K14</f>
        <v>#REF!</v>
      </c>
      <c r="K14" s="88" t="e">
        <f aca="false" ca="false" dt2D="false" dtr="false" t="normal">#REF!+#REF!</f>
        <v>#REF!</v>
      </c>
      <c r="L14" s="89" t="e">
        <f aca="false" ca="false" dt2D="false" dtr="false" t="normal">#REF!</f>
        <v>#REF!</v>
      </c>
      <c r="M14" s="89" t="e">
        <f aca="false" ca="false" dt2D="false" dtr="false" t="normal">I14-L14</f>
        <v>#REF!</v>
      </c>
    </row>
    <row ht="31.5" outlineLevel="0" r="15">
      <c r="A15" s="63" t="s">
        <v>27</v>
      </c>
      <c r="B15" s="85" t="s">
        <v>151</v>
      </c>
      <c r="C15" s="86" t="n">
        <v>744705.83</v>
      </c>
      <c r="D15" s="86" t="n">
        <v>675253.14</v>
      </c>
      <c r="E15" s="86" t="n">
        <v>69452.69</v>
      </c>
      <c r="F15" s="87" t="e">
        <f aca="false" ca="false" dt2D="false" dtr="false" t="normal">SUM(G15:H15)</f>
        <v>#REF!</v>
      </c>
      <c r="G15" s="87" t="e">
        <f aca="false" ca="false" dt2D="false" dtr="false" t="normal">J15-D15</f>
        <v>#REF!</v>
      </c>
      <c r="H15" s="87" t="e">
        <f aca="false" ca="false" dt2D="false" dtr="false" t="normal">K15-E15</f>
        <v>#REF!</v>
      </c>
      <c r="I15" s="88" t="e">
        <f aca="false" ca="false" dt2D="false" dtr="false" t="normal">#REF!</f>
        <v>#REF!</v>
      </c>
      <c r="J15" s="88" t="e">
        <f aca="false" ca="false" dt2D="false" dtr="false" t="normal">I15-K15</f>
        <v>#REF!</v>
      </c>
      <c r="K15" s="88" t="e">
        <f aca="false" ca="false" dt2D="false" dtr="false" t="normal">#REF!+#REF!+#REF!+#REF!+#REF!</f>
        <v>#REF!</v>
      </c>
      <c r="L15" s="89" t="e">
        <f aca="false" ca="false" dt2D="false" dtr="false" t="normal">#REF!</f>
        <v>#REF!</v>
      </c>
      <c r="M15" s="89" t="e">
        <f aca="false" ca="false" dt2D="false" dtr="false" t="normal">I15-L15</f>
        <v>#REF!</v>
      </c>
    </row>
    <row ht="47.25" outlineLevel="0" r="16">
      <c r="A16" s="84" t="s">
        <v>30</v>
      </c>
      <c r="B16" s="85" t="s">
        <v>152</v>
      </c>
      <c r="C16" s="86" t="n">
        <v>244768.27</v>
      </c>
      <c r="D16" s="86" t="n">
        <v>244768.27</v>
      </c>
      <c r="E16" s="86" t="n">
        <v>0</v>
      </c>
      <c r="F16" s="87" t="e">
        <f aca="false" ca="false" dt2D="false" dtr="false" t="normal">SUM(G16:H16)</f>
        <v>#REF!</v>
      </c>
      <c r="G16" s="87" t="e">
        <f aca="false" ca="false" dt2D="false" dtr="false" t="normal">J16-D16</f>
        <v>#REF!</v>
      </c>
      <c r="H16" s="87" t="n">
        <f aca="false" ca="false" dt2D="false" dtr="false" t="normal">K16-E16</f>
        <v>0</v>
      </c>
      <c r="I16" s="88" t="e">
        <f aca="false" ca="false" dt2D="false" dtr="false" t="normal">#REF!</f>
        <v>#REF!</v>
      </c>
      <c r="J16" s="88" t="e">
        <f aca="false" ca="false" dt2D="false" dtr="false" t="normal">I16-K16</f>
        <v>#REF!</v>
      </c>
      <c r="K16" s="88" t="n">
        <v>0</v>
      </c>
      <c r="L16" s="89" t="e">
        <f aca="false" ca="false" dt2D="false" dtr="false" t="normal">#REF!</f>
        <v>#REF!</v>
      </c>
      <c r="M16" s="89" t="e">
        <f aca="false" ca="false" dt2D="false" dtr="false" t="normal">I16-L16</f>
        <v>#REF!</v>
      </c>
    </row>
    <row customFormat="true" ht="31.5" outlineLevel="0" r="17" s="90">
      <c r="A17" s="63" t="s">
        <v>44</v>
      </c>
      <c r="B17" s="85" t="s">
        <v>153</v>
      </c>
      <c r="C17" s="86" t="n">
        <v>13088.24</v>
      </c>
      <c r="D17" s="86" t="n">
        <v>13088.24</v>
      </c>
      <c r="E17" s="86" t="n">
        <v>0</v>
      </c>
      <c r="F17" s="87" t="e">
        <f aca="false" ca="false" dt2D="false" dtr="false" t="normal">SUM(G17:H17)</f>
        <v>#REF!</v>
      </c>
      <c r="G17" s="87" t="e">
        <f aca="false" ca="false" dt2D="false" dtr="false" t="normal">J17-D17</f>
        <v>#REF!</v>
      </c>
      <c r="H17" s="87" t="n">
        <f aca="false" ca="false" dt2D="false" dtr="false" t="normal">K17-E17</f>
        <v>0</v>
      </c>
      <c r="I17" s="88" t="e">
        <f aca="false" ca="false" dt2D="false" dtr="false" t="normal">#REF!</f>
        <v>#REF!</v>
      </c>
      <c r="J17" s="88" t="e">
        <f aca="false" ca="false" dt2D="false" dtr="false" t="normal">I17-K17</f>
        <v>#REF!</v>
      </c>
      <c r="K17" s="88" t="n">
        <v>0</v>
      </c>
      <c r="L17" s="89" t="e">
        <f aca="false" ca="false" dt2D="false" dtr="false" t="normal">#REF!</f>
        <v>#REF!</v>
      </c>
      <c r="M17" s="89" t="e">
        <f aca="false" ca="false" dt2D="false" dtr="false" t="normal">I17-L17</f>
        <v>#REF!</v>
      </c>
    </row>
    <row customFormat="true" ht="47.25" outlineLevel="0" r="18" s="90">
      <c r="A18" s="63" t="s">
        <v>37</v>
      </c>
      <c r="B18" s="85" t="s">
        <v>154</v>
      </c>
      <c r="C18" s="86" t="n">
        <v>128368.83</v>
      </c>
      <c r="D18" s="86" t="n">
        <v>128368.83</v>
      </c>
      <c r="E18" s="86" t="n">
        <v>0</v>
      </c>
      <c r="F18" s="87" t="e">
        <f aca="false" ca="false" dt2D="false" dtr="false" t="normal">SUM(G18:H18)</f>
        <v>#REF!</v>
      </c>
      <c r="G18" s="87" t="e">
        <f aca="false" ca="false" dt2D="false" dtr="false" t="normal">J18-D18</f>
        <v>#REF!</v>
      </c>
      <c r="H18" s="87" t="n">
        <f aca="false" ca="false" dt2D="false" dtr="false" t="normal">K18-E18</f>
        <v>0</v>
      </c>
      <c r="I18" s="88" t="e">
        <f aca="false" ca="false" dt2D="false" dtr="false" t="normal">#REF!</f>
        <v>#REF!</v>
      </c>
      <c r="J18" s="88" t="e">
        <f aca="false" ca="false" dt2D="false" dtr="false" t="normal">I18-K18</f>
        <v>#REF!</v>
      </c>
      <c r="K18" s="88" t="n">
        <v>0</v>
      </c>
      <c r="L18" s="89" t="e">
        <f aca="false" ca="false" dt2D="false" dtr="false" t="normal">#REF!</f>
        <v>#REF!</v>
      </c>
      <c r="M18" s="89" t="e">
        <f aca="false" ca="false" dt2D="false" dtr="false" t="normal">I18-L18</f>
        <v>#REF!</v>
      </c>
    </row>
    <row ht="78.75" outlineLevel="0" r="19">
      <c r="A19" s="84" t="s">
        <v>32</v>
      </c>
      <c r="B19" s="85" t="s">
        <v>155</v>
      </c>
      <c r="C19" s="86" t="n">
        <v>35676.93</v>
      </c>
      <c r="D19" s="86" t="n">
        <v>35676.93</v>
      </c>
      <c r="E19" s="86" t="n">
        <v>0</v>
      </c>
      <c r="F19" s="87" t="e">
        <f aca="false" ca="false" dt2D="false" dtr="false" t="normal">SUM(G19:H19)</f>
        <v>#REF!</v>
      </c>
      <c r="G19" s="87" t="e">
        <f aca="false" ca="false" dt2D="false" dtr="false" t="normal">J19-D19</f>
        <v>#REF!</v>
      </c>
      <c r="H19" s="87" t="n">
        <f aca="false" ca="false" dt2D="false" dtr="false" t="normal">K19-E19</f>
        <v>0</v>
      </c>
      <c r="I19" s="88" t="e">
        <f aca="false" ca="false" dt2D="false" dtr="false" t="normal">#REF!</f>
        <v>#REF!</v>
      </c>
      <c r="J19" s="88" t="e">
        <f aca="false" ca="false" dt2D="false" dtr="false" t="normal">I19-K19</f>
        <v>#REF!</v>
      </c>
      <c r="K19" s="88" t="n">
        <v>0</v>
      </c>
      <c r="L19" s="89" t="e">
        <f aca="false" ca="false" dt2D="false" dtr="false" t="normal">#REF!</f>
        <v>#REF!</v>
      </c>
      <c r="M19" s="89" t="e">
        <f aca="false" ca="false" dt2D="false" dtr="false" t="normal">I19-L19</f>
        <v>#REF!</v>
      </c>
    </row>
    <row ht="31.5" outlineLevel="0" r="20">
      <c r="A20" s="63" t="s">
        <v>46</v>
      </c>
      <c r="B20" s="85" t="s">
        <v>156</v>
      </c>
      <c r="C20" s="86" t="n">
        <v>126330.49</v>
      </c>
      <c r="D20" s="86" t="n">
        <v>126330.49</v>
      </c>
      <c r="E20" s="86" t="n">
        <v>0</v>
      </c>
      <c r="F20" s="87" t="e">
        <f aca="false" ca="false" dt2D="false" dtr="false" t="normal">SUM(G20:H20)</f>
        <v>#REF!</v>
      </c>
      <c r="G20" s="87" t="e">
        <f aca="false" ca="false" dt2D="false" dtr="false" t="normal">J20-D20</f>
        <v>#REF!</v>
      </c>
      <c r="H20" s="87" t="n">
        <f aca="false" ca="false" dt2D="false" dtr="false" t="normal">K20-E20</f>
        <v>0</v>
      </c>
      <c r="I20" s="88" t="e">
        <f aca="false" ca="false" dt2D="false" dtr="false" t="normal">#REF!</f>
        <v>#REF!</v>
      </c>
      <c r="J20" s="88" t="e">
        <f aca="false" ca="false" dt2D="false" dtr="false" t="normal">I20-K20</f>
        <v>#REF!</v>
      </c>
      <c r="K20" s="88" t="n">
        <v>0</v>
      </c>
      <c r="L20" s="89" t="e">
        <f aca="false" ca="false" dt2D="false" dtr="false" t="normal">#REF!</f>
        <v>#REF!</v>
      </c>
      <c r="M20" s="89" t="e">
        <f aca="false" ca="false" dt2D="false" dtr="false" t="normal">I20-L20</f>
        <v>#REF!</v>
      </c>
    </row>
    <row customFormat="true" ht="47.25" outlineLevel="0" r="21" s="90">
      <c r="A21" s="63" t="s">
        <v>34</v>
      </c>
      <c r="B21" s="85" t="s">
        <v>157</v>
      </c>
      <c r="C21" s="86" t="n">
        <v>173.54</v>
      </c>
      <c r="D21" s="86" t="n">
        <v>173.54</v>
      </c>
      <c r="E21" s="86" t="n">
        <v>0</v>
      </c>
      <c r="F21" s="87" t="e">
        <f aca="false" ca="false" dt2D="false" dtr="false" t="normal">SUM(G21:H21)</f>
        <v>#REF!</v>
      </c>
      <c r="G21" s="87" t="e">
        <f aca="false" ca="false" dt2D="false" dtr="false" t="normal">J21-D21</f>
        <v>#REF!</v>
      </c>
      <c r="H21" s="87" t="n">
        <f aca="false" ca="false" dt2D="false" dtr="false" t="normal">K21-E21</f>
        <v>0</v>
      </c>
      <c r="I21" s="88" t="e">
        <f aca="false" ca="false" dt2D="false" dtr="false" t="normal">#REF!</f>
        <v>#REF!</v>
      </c>
      <c r="J21" s="88" t="e">
        <f aca="false" ca="false" dt2D="false" dtr="false" t="normal">I21-K21</f>
        <v>#REF!</v>
      </c>
      <c r="K21" s="88" t="n">
        <v>0</v>
      </c>
      <c r="L21" s="89" t="e">
        <f aca="false" ca="false" dt2D="false" dtr="false" t="normal">#REF!</f>
        <v>#REF!</v>
      </c>
      <c r="M21" s="89" t="e">
        <f aca="false" ca="false" dt2D="false" dtr="false" t="normal">I21-L21</f>
        <v>#REF!</v>
      </c>
    </row>
    <row customFormat="true" ht="78.75" outlineLevel="0" r="22" s="90">
      <c r="A22" s="63" t="s">
        <v>39</v>
      </c>
      <c r="B22" s="85" t="s">
        <v>158</v>
      </c>
      <c r="C22" s="86" t="n">
        <v>57333.41</v>
      </c>
      <c r="D22" s="86" t="n">
        <v>57333.41</v>
      </c>
      <c r="E22" s="86" t="n">
        <v>0</v>
      </c>
      <c r="F22" s="87" t="e">
        <f aca="false" ca="false" dt2D="false" dtr="false" t="normal">SUM(G22:H22)</f>
        <v>#REF!</v>
      </c>
      <c r="G22" s="87" t="e">
        <f aca="false" ca="false" dt2D="false" dtr="false" t="normal">J22-D22</f>
        <v>#REF!</v>
      </c>
      <c r="H22" s="87" t="n">
        <f aca="false" ca="false" dt2D="false" dtr="false" t="normal">K22-E22</f>
        <v>0</v>
      </c>
      <c r="I22" s="88" t="e">
        <f aca="false" ca="false" dt2D="false" dtr="false" t="normal">#REF!</f>
        <v>#REF!</v>
      </c>
      <c r="J22" s="88" t="e">
        <f aca="false" ca="false" dt2D="false" dtr="false" t="normal">I22-K22</f>
        <v>#REF!</v>
      </c>
      <c r="K22" s="88" t="n">
        <v>0</v>
      </c>
      <c r="L22" s="89" t="e">
        <f aca="false" ca="false" dt2D="false" dtr="false" t="normal">#REF!</f>
        <v>#REF!</v>
      </c>
      <c r="M22" s="89" t="e">
        <f aca="false" ca="false" dt2D="false" dtr="false" t="normal">I22-L22</f>
        <v>#REF!</v>
      </c>
    </row>
    <row ht="63" outlineLevel="0" r="23">
      <c r="A23" s="84" t="s">
        <v>159</v>
      </c>
      <c r="B23" s="85" t="s">
        <v>160</v>
      </c>
      <c r="C23" s="86" t="n">
        <v>160705.96</v>
      </c>
      <c r="D23" s="86" t="n">
        <v>160605.96</v>
      </c>
      <c r="E23" s="86" t="n">
        <v>100</v>
      </c>
      <c r="F23" s="87" t="e">
        <f aca="false" ca="false" dt2D="false" dtr="false" t="normal">SUM(G23:H23)</f>
        <v>#REF!</v>
      </c>
      <c r="G23" s="87" t="e">
        <f aca="false" ca="false" dt2D="false" dtr="false" t="normal">J23-D23</f>
        <v>#REF!</v>
      </c>
      <c r="H23" s="87" t="e">
        <f aca="false" ca="false" dt2D="false" dtr="false" t="normal">K23-E23</f>
        <v>#REF!</v>
      </c>
      <c r="I23" s="88" t="e">
        <f aca="false" ca="false" dt2D="false" dtr="false" t="normal">#REF!</f>
        <v>#REF!</v>
      </c>
      <c r="J23" s="88" t="e">
        <f aca="false" ca="false" dt2D="false" dtr="false" t="normal">I23-K23</f>
        <v>#REF!</v>
      </c>
      <c r="K23" s="88" t="e">
        <f aca="false" ca="false" dt2D="false" dtr="false" t="normal">#REF!</f>
        <v>#REF!</v>
      </c>
      <c r="L23" s="89" t="e">
        <f aca="false" ca="false" dt2D="false" dtr="false" t="normal">#REF!</f>
        <v>#REF!</v>
      </c>
      <c r="M23" s="89" t="e">
        <f aca="false" ca="false" dt2D="false" dtr="false" t="normal">I23-L23</f>
        <v>#REF!</v>
      </c>
    </row>
    <row customFormat="true" ht="110.25" outlineLevel="0" r="24" s="90">
      <c r="A24" s="84" t="s">
        <v>161</v>
      </c>
      <c r="B24" s="85" t="s">
        <v>162</v>
      </c>
      <c r="C24" s="86" t="n">
        <v>140857.95</v>
      </c>
      <c r="D24" s="86" t="n">
        <v>140857.95</v>
      </c>
      <c r="E24" s="86" t="n">
        <v>0</v>
      </c>
      <c r="F24" s="87" t="e">
        <f aca="false" ca="false" dt2D="false" dtr="false" t="normal">SUM(G24:H24)</f>
        <v>#REF!</v>
      </c>
      <c r="G24" s="87" t="e">
        <f aca="false" ca="false" dt2D="false" dtr="false" t="normal">J24-D24</f>
        <v>#REF!</v>
      </c>
      <c r="H24" s="87" t="n">
        <f aca="false" ca="false" dt2D="false" dtr="false" t="normal">K24-E24</f>
        <v>0</v>
      </c>
      <c r="I24" s="88" t="e">
        <f aca="false" ca="false" dt2D="false" dtr="false" t="normal">#REF!</f>
        <v>#REF!</v>
      </c>
      <c r="J24" s="88" t="e">
        <f aca="false" ca="false" dt2D="false" dtr="false" t="normal">I24-K24</f>
        <v>#REF!</v>
      </c>
      <c r="K24" s="88" t="n">
        <v>0</v>
      </c>
      <c r="L24" s="89" t="e">
        <f aca="false" ca="false" dt2D="false" dtr="false" t="normal">#REF!</f>
        <v>#REF!</v>
      </c>
      <c r="M24" s="89" t="e">
        <f aca="false" ca="false" dt2D="false" dtr="false" t="normal">I24-L24</f>
        <v>#REF!</v>
      </c>
    </row>
    <row customFormat="true" ht="47.25" outlineLevel="0" r="25" s="90">
      <c r="A25" s="84" t="s">
        <v>163</v>
      </c>
      <c r="B25" s="85" t="s">
        <v>164</v>
      </c>
      <c r="C25" s="86" t="n">
        <v>5973.82</v>
      </c>
      <c r="D25" s="86" t="n">
        <v>5973.82</v>
      </c>
      <c r="E25" s="86" t="n">
        <v>0</v>
      </c>
      <c r="F25" s="87" t="e">
        <f aca="false" ca="false" dt2D="false" dtr="false" t="normal">SUM(G25:H25)</f>
        <v>#REF!</v>
      </c>
      <c r="G25" s="87" t="e">
        <f aca="false" ca="false" dt2D="false" dtr="false" t="normal">J25-D25</f>
        <v>#REF!</v>
      </c>
      <c r="H25" s="87" t="n">
        <f aca="false" ca="false" dt2D="false" dtr="false" t="normal">K25-E25</f>
        <v>0</v>
      </c>
      <c r="I25" s="88" t="e">
        <f aca="false" ca="false" dt2D="false" dtr="false" t="normal">#REF!</f>
        <v>#REF!</v>
      </c>
      <c r="J25" s="88" t="e">
        <f aca="false" ca="false" dt2D="false" dtr="false" t="normal">I25-K25</f>
        <v>#REF!</v>
      </c>
      <c r="K25" s="88" t="n">
        <v>0</v>
      </c>
      <c r="L25" s="89" t="e">
        <f aca="false" ca="false" dt2D="false" dtr="false" t="normal">#REF!</f>
        <v>#REF!</v>
      </c>
      <c r="M25" s="89" t="e">
        <f aca="false" ca="false" dt2D="false" dtr="false" t="normal">I25-L25</f>
        <v>#REF!</v>
      </c>
    </row>
    <row ht="31.5" outlineLevel="0" r="26">
      <c r="A26" s="63" t="s">
        <v>165</v>
      </c>
      <c r="B26" s="85" t="s">
        <v>166</v>
      </c>
      <c r="C26" s="86" t="n">
        <v>2944</v>
      </c>
      <c r="D26" s="86" t="n">
        <v>2944</v>
      </c>
      <c r="E26" s="86" t="n">
        <v>0</v>
      </c>
      <c r="F26" s="87" t="e">
        <f aca="false" ca="false" dt2D="false" dtr="false" t="normal">SUM(G26:H26)</f>
        <v>#REF!</v>
      </c>
      <c r="G26" s="87" t="e">
        <f aca="false" ca="false" dt2D="false" dtr="false" t="normal">J26-D26</f>
        <v>#REF!</v>
      </c>
      <c r="H26" s="87" t="n">
        <f aca="false" ca="false" dt2D="false" dtr="false" t="normal">K26-E26</f>
        <v>0</v>
      </c>
      <c r="I26" s="88" t="e">
        <f aca="false" ca="false" dt2D="false" dtr="false" t="normal">#REF!</f>
        <v>#REF!</v>
      </c>
      <c r="J26" s="88" t="e">
        <f aca="false" ca="false" dt2D="false" dtr="false" t="normal">I26-K26</f>
        <v>#REF!</v>
      </c>
      <c r="K26" s="88" t="n">
        <v>0</v>
      </c>
      <c r="L26" s="89" t="e">
        <f aca="false" ca="false" dt2D="false" dtr="false" t="normal">#REF!</f>
        <v>#REF!</v>
      </c>
      <c r="M26" s="89" t="e">
        <f aca="false" ca="false" dt2D="false" dtr="false" t="normal">I26-L26</f>
        <v>#REF!</v>
      </c>
    </row>
    <row ht="47.25" outlineLevel="0" r="27">
      <c r="A27" s="63" t="s">
        <v>167</v>
      </c>
      <c r="B27" s="85" t="s">
        <v>168</v>
      </c>
      <c r="C27" s="86" t="n">
        <v>475343.38</v>
      </c>
      <c r="D27" s="86" t="n">
        <v>71054.51</v>
      </c>
      <c r="E27" s="86" t="n">
        <v>404288.87</v>
      </c>
      <c r="F27" s="87" t="e">
        <f aca="false" ca="false" dt2D="false" dtr="false" t="normal">SUM(G27:H27)</f>
        <v>#REF!</v>
      </c>
      <c r="G27" s="87" t="e">
        <f aca="false" ca="false" dt2D="false" dtr="false" t="normal">J27-D27</f>
        <v>#REF!</v>
      </c>
      <c r="H27" s="87" t="e">
        <f aca="false" ca="false" dt2D="false" dtr="false" t="normal">K27-E27</f>
        <v>#REF!</v>
      </c>
      <c r="I27" s="88" t="e">
        <f aca="false" ca="false" dt2D="false" dtr="false" t="normal">#REF!</f>
        <v>#REF!</v>
      </c>
      <c r="J27" s="88" t="e">
        <f aca="false" ca="false" dt2D="false" dtr="false" t="normal">I27-K27</f>
        <v>#REF!</v>
      </c>
      <c r="K27" s="88" t="e">
        <f aca="false" ca="false" dt2D="false" dtr="false" t="normal">#REF!</f>
        <v>#REF!</v>
      </c>
      <c r="L27" s="89" t="e">
        <f aca="false" ca="false" dt2D="false" dtr="false" t="normal">#REF!</f>
        <v>#REF!</v>
      </c>
      <c r="M27" s="89" t="e">
        <f aca="false" ca="false" dt2D="false" dtr="false" t="normal">I27-L27</f>
        <v>#REF!</v>
      </c>
    </row>
    <row customFormat="true" ht="18.75" outlineLevel="0" r="28" s="93">
      <c r="A28" s="94" t="n"/>
      <c r="B28" s="95" t="s">
        <v>169</v>
      </c>
      <c r="C28" s="96" t="n">
        <v>16976217.52</v>
      </c>
      <c r="D28" s="96" t="n">
        <v>5617204.59</v>
      </c>
      <c r="E28" s="96" t="n">
        <v>11359012.93</v>
      </c>
      <c r="F28" s="97" t="e">
        <f aca="false" ca="false" dt2D="false" dtr="false" t="normal">F9+F10+F11+F12+F13+F14+F15+F16+F17+F18+F19+F20+F21+F22+F23+F24+F25+F26+F27</f>
        <v>#REF!</v>
      </c>
      <c r="G28" s="97" t="e">
        <f aca="false" ca="false" dt2D="false" dtr="false" t="normal">G9+G10+G11+G12+G13+G14+G15+G16+G17+G18+G19+G20+G21+G22+G23+G24+G25+G26+G27</f>
        <v>#REF!</v>
      </c>
      <c r="H28" s="97" t="e">
        <f aca="false" ca="false" dt2D="false" dtr="false" t="normal">H9+H10+H11+H12+H13+H14+H15+H16+H17+H18+H19+H20+H21+H22+H23+H24+H25+H26+H27</f>
        <v>#REF!</v>
      </c>
      <c r="I28" s="98" t="e">
        <f aca="false" ca="false" dt2D="false" dtr="false" t="normal">SUM(I9:I27)</f>
        <v>#REF!</v>
      </c>
      <c r="J28" s="98" t="e">
        <f aca="false" ca="false" dt2D="false" dtr="false" t="normal">SUM(J9:J27)</f>
        <v>#REF!</v>
      </c>
      <c r="K28" s="98" t="e">
        <f aca="false" ca="false" dt2D="false" dtr="false" t="normal">SUM(K9:K27)</f>
        <v>#REF!</v>
      </c>
      <c r="L28" s="99" t="e">
        <f aca="false" ca="false" dt2D="false" dtr="false" t="normal">#REF!</f>
        <v>#REF!</v>
      </c>
      <c r="M28" s="99" t="e">
        <f aca="false" ca="false" dt2D="false" dtr="false" t="normal">I28-L28</f>
        <v>#REF!</v>
      </c>
    </row>
    <row outlineLevel="0" r="29">
      <c r="K29" s="100" t="n"/>
    </row>
    <row outlineLevel="0" r="30">
      <c r="K30" s="100" t="n"/>
    </row>
    <row ht="18.75" outlineLevel="0" r="31">
      <c r="A31" s="101" t="n"/>
      <c r="B31" s="102" t="s">
        <v>170</v>
      </c>
      <c r="C31" s="88" t="e">
        <f aca="false" ca="false" dt2D="false" dtr="false" t="normal">#REF!</f>
        <v>#REF!</v>
      </c>
      <c r="D31" s="88" t="n"/>
      <c r="E31" s="88" t="n"/>
      <c r="F31" s="103" t="e">
        <f aca="false" ca="false" dt2D="false" dtr="false" t="normal">#REF!</f>
        <v>#REF!</v>
      </c>
      <c r="G31" s="103" t="n"/>
      <c r="H31" s="103" t="n"/>
      <c r="I31" s="103" t="e">
        <f aca="false" ca="false" dt2D="false" dtr="false" t="normal">#REF!</f>
        <v>#REF!</v>
      </c>
      <c r="J31" s="103" t="n"/>
      <c r="K31" s="103" t="n"/>
    </row>
    <row ht="18.75" outlineLevel="0" r="32">
      <c r="A32" s="101" t="n"/>
      <c r="B32" s="102" t="s">
        <v>171</v>
      </c>
      <c r="C32" s="103" t="n">
        <v>0</v>
      </c>
      <c r="D32" s="103" t="n"/>
      <c r="E32" s="103" t="n"/>
      <c r="F32" s="103" t="e">
        <f aca="false" ca="false" dt2D="false" dtr="false" t="normal">F28-F31</f>
        <v>#REF!</v>
      </c>
      <c r="G32" s="103" t="n"/>
      <c r="H32" s="103" t="n"/>
      <c r="I32" s="103" t="e">
        <f aca="false" ca="false" dt2D="false" dtr="false" t="normal">I28-I31</f>
        <v>#REF!</v>
      </c>
      <c r="J32" s="103" t="n"/>
      <c r="K32" s="103" t="n"/>
    </row>
    <row ht="18.75" outlineLevel="0" r="33">
      <c r="A33" s="101" t="n"/>
      <c r="B33" s="102" t="n"/>
      <c r="C33" s="104" t="n"/>
      <c r="D33" s="104" t="n"/>
      <c r="E33" s="104" t="n"/>
      <c r="F33" s="104" t="n"/>
      <c r="G33" s="104" t="n"/>
      <c r="H33" s="104" t="n"/>
      <c r="I33" s="104" t="n"/>
      <c r="J33" s="104" t="n"/>
      <c r="K33" s="104" t="n"/>
    </row>
    <row ht="18.75" outlineLevel="0" r="34">
      <c r="A34" s="101" t="n"/>
      <c r="B34" s="102" t="s">
        <v>136</v>
      </c>
      <c r="C34" s="103" t="n">
        <f aca="false" ca="false" dt2D="false" dtr="false" t="normal">C28+'прил. 3 по неМП 2022'!C27</f>
        <v>18355583.849999994</v>
      </c>
      <c r="D34" s="103" t="n">
        <f aca="false" ca="false" dt2D="false" dtr="false" t="normal">D28+'прил. 3 по неМП 2022'!D27</f>
        <v>6892183.189999999</v>
      </c>
      <c r="E34" s="103" t="n">
        <f aca="false" ca="false" dt2D="false" dtr="false" t="normal">E28+'прил. 3 по неМП 2022'!E27</f>
        <v>11463400.66</v>
      </c>
      <c r="F34" s="103" t="e">
        <f aca="false" ca="false" dt2D="false" dtr="false" t="normal">#REF!</f>
        <v>#REF!</v>
      </c>
      <c r="G34" s="103" t="n"/>
      <c r="H34" s="103" t="n"/>
      <c r="I34" s="103" t="e">
        <f aca="false" ca="false" dt2D="false" dtr="false" t="normal">I28+'прил. 3 по неМП 2022'!I27</f>
        <v>#REF!</v>
      </c>
      <c r="J34" s="103" t="e">
        <f aca="false" ca="false" dt2D="false" dtr="false" t="normal">J28+'прил. 3 по неМП 2022'!J27</f>
        <v>#REF!</v>
      </c>
      <c r="K34" s="103" t="e">
        <f aca="false" ca="false" dt2D="false" dtr="false" t="normal">K28+'прил. 3 по неМП 2022'!K27</f>
        <v>#REF!</v>
      </c>
    </row>
    <row ht="18.75" outlineLevel="0" r="35">
      <c r="A35" s="101" t="n"/>
      <c r="B35" s="102" t="s">
        <v>172</v>
      </c>
      <c r="C35" s="103" t="n"/>
      <c r="D35" s="103" t="n"/>
      <c r="E35" s="103" t="n"/>
      <c r="F35" s="103" t="e">
        <f aca="false" ca="false" dt2D="false" dtr="false" t="normal">F29-F34</f>
        <v>#REF!</v>
      </c>
      <c r="G35" s="103" t="n"/>
      <c r="H35" s="103" t="n"/>
      <c r="I35" s="103" t="e">
        <f aca="false" ca="false" dt2D="false" dtr="false" t="normal">#REF!</f>
        <v>#REF!</v>
      </c>
      <c r="J35" s="103" t="e">
        <f aca="false" ca="false" dt2D="false" dtr="false" t="normal">#REF!</f>
        <v>#REF!</v>
      </c>
      <c r="K35" s="103" t="e">
        <f aca="false" ca="false" dt2D="false" dtr="false" t="normal">#REF!</f>
        <v>#REF!</v>
      </c>
    </row>
    <row outlineLevel="0" r="36">
      <c r="A36" s="101" t="n"/>
      <c r="B36" s="53" t="s">
        <v>171</v>
      </c>
      <c r="I36" s="100" t="e">
        <f aca="false" ca="false" dt2D="false" dtr="false" t="normal">I34-I35</f>
        <v>#REF!</v>
      </c>
      <c r="J36" s="100" t="e">
        <f aca="false" ca="false" dt2D="false" dtr="false" t="normal">J34-J35</f>
        <v>#REF!</v>
      </c>
      <c r="K36" s="100" t="e">
        <f aca="false" ca="false" dt2D="false" dtr="false" t="normal">K34-K35</f>
        <v>#REF!</v>
      </c>
    </row>
    <row outlineLevel="0" r="37">
      <c r="C37" s="100" t="n"/>
      <c r="D37" s="100" t="n"/>
      <c r="E37" s="100" t="n"/>
      <c r="I37" s="100" t="n"/>
      <c r="J37" s="100" t="n"/>
      <c r="K37" s="100" t="n"/>
    </row>
    <row outlineLevel="0" r="38">
      <c r="D38" s="100" t="n"/>
      <c r="I38" s="100" t="n"/>
      <c r="J38" s="100" t="n"/>
    </row>
    <row outlineLevel="0" r="39">
      <c r="I39" s="105" t="n"/>
      <c r="J39" s="106" t="n"/>
      <c r="K39" s="105" t="n"/>
    </row>
    <row ht="72" outlineLevel="0" r="40">
      <c r="C40" s="107" t="n"/>
      <c r="D40" s="107" t="n"/>
      <c r="E40" s="107" t="n"/>
      <c r="F40" s="108" t="n"/>
      <c r="G40" s="108" t="n"/>
      <c r="H40" s="108" t="n"/>
      <c r="I40" s="109" t="n"/>
      <c r="J40" s="109" t="n"/>
      <c r="K40" s="109" t="n"/>
      <c r="L40" s="100" t="n"/>
      <c r="M40" s="100" t="n"/>
      <c r="N40" s="100" t="n"/>
      <c r="O40" s="54" t="s">
        <v>173</v>
      </c>
      <c r="P40" s="54" t="s">
        <v>174</v>
      </c>
      <c r="Q40" s="53" t="n"/>
      <c r="R40" s="110" t="s">
        <v>175</v>
      </c>
      <c r="S40" s="54" t="s">
        <v>176</v>
      </c>
    </row>
    <row outlineLevel="0" r="41">
      <c r="C41" s="111" t="e">
        <f aca="false" ca="false" dt2D="false" dtr="false" t="normal">D41+E41+#REF!</f>
        <v>#REF!</v>
      </c>
      <c r="D41" s="111" t="n">
        <f aca="false" ca="false" dt2D="false" dtr="false" t="normal">D28+'прил. 3 по неМП 2022'!D27</f>
        <v>6892183.189999999</v>
      </c>
      <c r="E41" s="111" t="n">
        <f aca="false" ca="false" dt2D="false" dtr="false" t="normal">E28+'прил. 3 по неМП 2022'!E27</f>
        <v>11463400.66</v>
      </c>
      <c r="F41" s="111" t="e">
        <f aca="false" ca="false" dt2D="false" dtr="false" t="normal">F28+'прил. 3 по неМП 2022'!F27</f>
        <v>#REF!</v>
      </c>
      <c r="G41" s="111" t="e">
        <f aca="false" ca="false" dt2D="false" dtr="false" t="normal">G28+'прил. 3 по неМП 2022'!G27</f>
        <v>#REF!</v>
      </c>
      <c r="H41" s="111" t="e">
        <f aca="false" ca="false" dt2D="false" dtr="false" t="normal">H28+'прил. 3 по неМП 2022'!H27</f>
        <v>#REF!</v>
      </c>
      <c r="I41" s="111" t="e">
        <f aca="false" ca="false" dt2D="false" dtr="false" t="normal">I28+'прил. 3 по неМП 2022'!I27</f>
        <v>#REF!</v>
      </c>
      <c r="J41" s="111" t="e">
        <f aca="false" ca="false" dt2D="false" dtr="false" t="normal">J28+'прил. 3 по неМП 2022'!J27</f>
        <v>#REF!</v>
      </c>
      <c r="K41" s="111" t="e">
        <f aca="false" ca="false" dt2D="false" dtr="false" t="normal">K28+'прил. 3 по неМП 2022'!K27</f>
        <v>#REF!</v>
      </c>
      <c r="L41" s="89" t="n"/>
      <c r="M41" s="89" t="n"/>
      <c r="N41" s="89" t="n"/>
      <c r="O41" s="112" t="n"/>
    </row>
    <row outlineLevel="0" r="42">
      <c r="C42" s="111" t="e">
        <f aca="false" ca="false" dt2D="false" dtr="false" t="normal">C41-#REF!</f>
        <v>#REF!</v>
      </c>
      <c r="D42" s="111" t="e">
        <f aca="false" ca="false" dt2D="false" dtr="false" t="normal">D41-#REF!</f>
        <v>#REF!</v>
      </c>
      <c r="E42" s="111" t="e">
        <f aca="false" ca="false" dt2D="false" dtr="false" t="normal">E41-#REF!</f>
        <v>#REF!</v>
      </c>
      <c r="F42" s="111" t="e">
        <f aca="false" ca="false" dt2D="false" dtr="false" t="normal">F41-#REF!</f>
        <v>#REF!</v>
      </c>
      <c r="G42" s="111" t="e">
        <f aca="false" ca="false" dt2D="false" dtr="false" t="normal">G41-#REF!</f>
        <v>#REF!</v>
      </c>
      <c r="H42" s="111" t="n"/>
      <c r="I42" s="111" t="e">
        <f aca="false" ca="false" dt2D="false" dtr="false" t="normal">I41-#REF!</f>
        <v>#REF!</v>
      </c>
      <c r="J42" s="111" t="n"/>
      <c r="K42" s="111" t="e">
        <f aca="false" ca="false" dt2D="false" dtr="false" t="normal">K41-#REF!</f>
        <v>#REF!</v>
      </c>
      <c r="L42" s="89" t="n"/>
    </row>
    <row outlineLevel="0" r="43">
      <c r="C43" s="111" t="n"/>
      <c r="D43" s="111" t="n"/>
      <c r="E43" s="111" t="n"/>
      <c r="F43" s="111" t="n"/>
      <c r="G43" s="111" t="n"/>
      <c r="H43" s="111" t="n"/>
      <c r="I43" s="111" t="n"/>
      <c r="J43" s="111" t="n"/>
      <c r="K43" s="111" t="n"/>
      <c r="L43" s="89" t="n"/>
    </row>
    <row outlineLevel="0" r="44">
      <c r="C44" s="111" t="n"/>
      <c r="D44" s="111" t="n"/>
      <c r="E44" s="111" t="n"/>
      <c r="F44" s="111" t="n"/>
      <c r="G44" s="111" t="n"/>
      <c r="H44" s="111" t="n"/>
      <c r="I44" s="111" t="n"/>
      <c r="J44" s="111" t="n"/>
      <c r="K44" s="111" t="n"/>
      <c r="L44" s="89" t="n"/>
    </row>
    <row outlineLevel="0" r="45">
      <c r="F45" s="113" t="n"/>
      <c r="G45" s="113" t="n"/>
      <c r="H45" s="113" t="n"/>
      <c r="I45" s="113" t="e">
        <f aca="false" ca="false" dt2D="false" dtr="false" t="normal">#REF!</f>
        <v>#REF!</v>
      </c>
      <c r="J45" s="113" t="e">
        <f aca="false" ca="false" dt2D="false" dtr="false" t="normal">#REF!</f>
        <v>#REF!</v>
      </c>
      <c r="K45" s="113" t="e">
        <f aca="false" ca="false" dt2D="false" dtr="false" t="normal">#REF!</f>
        <v>#REF!</v>
      </c>
      <c r="L45" s="89" t="n"/>
    </row>
    <row outlineLevel="0" r="46">
      <c r="F46" s="113" t="n"/>
      <c r="G46" s="113" t="n"/>
      <c r="H46" s="113" t="n"/>
      <c r="I46" s="113" t="e">
        <f aca="false" ca="false" dt2D="false" dtr="false" t="normal">I41-I45</f>
        <v>#REF!</v>
      </c>
      <c r="J46" s="113" t="e">
        <f aca="false" ca="false" dt2D="false" dtr="false" t="normal">J41-J45</f>
        <v>#REF!</v>
      </c>
      <c r="K46" s="113" t="e">
        <f aca="false" ca="false" dt2D="false" dtr="false" t="normal">K41-K45</f>
        <v>#REF!</v>
      </c>
      <c r="L46" s="89" t="n"/>
    </row>
    <row outlineLevel="0" r="47">
      <c r="F47" s="113" t="n"/>
      <c r="G47" s="113" t="n"/>
      <c r="H47" s="113" t="n"/>
      <c r="I47" s="113" t="n"/>
      <c r="J47" s="113" t="n"/>
      <c r="K47" s="113" t="n"/>
      <c r="L47" s="89" t="n"/>
    </row>
    <row outlineLevel="0" r="48">
      <c r="F48" s="113" t="n"/>
      <c r="G48" s="113" t="n"/>
      <c r="H48" s="113" t="n"/>
      <c r="I48" s="113" t="n"/>
      <c r="J48" s="113" t="n"/>
      <c r="K48" s="113" t="n"/>
      <c r="L48" s="89" t="n"/>
    </row>
    <row outlineLevel="0" r="49">
      <c r="C49" s="107" t="s">
        <v>177</v>
      </c>
      <c r="D49" s="107" t="s">
        <v>178</v>
      </c>
      <c r="E49" s="107" t="s">
        <v>179</v>
      </c>
      <c r="F49" s="108" t="s">
        <v>180</v>
      </c>
      <c r="G49" s="108" t="s">
        <v>178</v>
      </c>
      <c r="H49" s="108" t="s">
        <v>179</v>
      </c>
      <c r="I49" s="109" t="s">
        <v>181</v>
      </c>
      <c r="J49" s="109" t="s">
        <v>178</v>
      </c>
      <c r="K49" s="109" t="s">
        <v>179</v>
      </c>
      <c r="L49" s="89" t="n"/>
    </row>
    <row outlineLevel="0" r="50">
      <c r="B50" s="54" t="s">
        <v>182</v>
      </c>
      <c r="C50" s="100" t="n"/>
      <c r="D50" s="100" t="n"/>
      <c r="E50" s="100" t="n"/>
      <c r="G50" s="100" t="n"/>
      <c r="H50" s="100" t="n"/>
      <c r="I50" s="100" t="n"/>
      <c r="J50" s="100" t="n"/>
      <c r="K50" s="100" t="n"/>
    </row>
    <row outlineLevel="0" r="52">
      <c r="F52" s="113" t="n"/>
      <c r="G52" s="113" t="n"/>
      <c r="H52" s="113" t="n"/>
      <c r="I52" s="113" t="n">
        <f aca="false" ca="false" dt2D="false" dtr="false" t="normal">J52+K52</f>
        <v>0</v>
      </c>
      <c r="J52" s="113" t="n">
        <f aca="false" ca="false" dt2D="false" dtr="false" t="normal">D50+G50</f>
        <v>0</v>
      </c>
      <c r="K52" s="113" t="n">
        <f aca="false" ca="false" dt2D="false" dtr="false" t="normal">E50+H50</f>
        <v>0</v>
      </c>
    </row>
    <row outlineLevel="0" r="53">
      <c r="F53" s="113" t="n">
        <f aca="false" ca="false" dt2D="false" dtr="false" t="normal">F50-F52</f>
        <v>0</v>
      </c>
      <c r="G53" s="113" t="n">
        <f aca="false" ca="false" dt2D="false" dtr="false" t="normal">G50-G52</f>
        <v>0</v>
      </c>
      <c r="H53" s="113" t="n">
        <f aca="false" ca="false" dt2D="false" dtr="false" t="normal">H50-H52</f>
        <v>0</v>
      </c>
      <c r="I53" s="113" t="n">
        <f aca="false" ca="false" dt2D="false" dtr="false" t="normal">I50-I52</f>
        <v>0</v>
      </c>
      <c r="J53" s="113" t="n">
        <f aca="false" ca="false" dt2D="false" dtr="false" t="normal">J50-J52</f>
        <v>0</v>
      </c>
      <c r="K53" s="113" t="n">
        <f aca="false" ca="false" dt2D="false" dtr="false" t="normal">K50-K52</f>
        <v>0</v>
      </c>
    </row>
  </sheetData>
  <mergeCells count="9">
    <mergeCell ref="A8:B8"/>
    <mergeCell ref="B4:K4"/>
    <mergeCell ref="A6:A7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1" fitToWidth="1" orientation="portrait" paperHeight="297mm" paperSize="9" paperWidth="210mm" scale="100"/>
  <headerFooter>
    <oddHeader>&amp;C&amp;14&amp;"Arial Cyr,Regular"&amp;P&amp;12&amp;"-,Regular"</oddHeader>
  </headerFooter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46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2" width="7.90914016720724"/>
    <col customWidth="true" max="2" min="2" outlineLevel="0" style="53" width="52.4830256115907"/>
    <col customWidth="true" max="3" min="3" outlineLevel="0" style="54" width="20.8410705715635"/>
    <col customWidth="true" max="4" min="4" outlineLevel="0" style="54" width="16.1959336848268"/>
    <col customWidth="true" max="5" min="5" outlineLevel="0" style="54" width="16.4441058865264"/>
    <col customWidth="true" max="6" min="6" outlineLevel="0" style="54" width="14.5612348589924"/>
    <col customWidth="true" max="7" min="7" outlineLevel="0" style="54" width="16.9458446611238"/>
    <col customWidth="true" max="8" min="8" outlineLevel="0" style="54" width="16.1959336848268"/>
    <col customWidth="true" max="9" min="9" outlineLevel="0" style="54" width="16.9458446611238"/>
    <col customWidth="true" max="10" min="10" outlineLevel="0" style="54" width="16.5735870352392"/>
    <col customWidth="true" max="11" min="11" outlineLevel="0" style="54" width="17.825238139463"/>
    <col bestFit="true" customWidth="true" max="13" min="12" outlineLevel="0" style="53" width="16.1959336848268"/>
    <col bestFit="true" customWidth="true" max="14" min="14" outlineLevel="0" width="16.1959336848268"/>
  </cols>
  <sheetData>
    <row outlineLevel="0" r="1">
      <c r="A1" s="55" t="n"/>
      <c r="B1" s="56" t="n"/>
      <c r="C1" s="57" t="n"/>
      <c r="D1" s="57" t="n"/>
      <c r="E1" s="57" t="n"/>
      <c r="F1" s="57" t="n"/>
      <c r="G1" s="57" t="n"/>
      <c r="H1" s="57" t="n"/>
      <c r="I1" s="57" t="n"/>
      <c r="J1" s="57" t="n"/>
      <c r="K1" s="58" t="s">
        <v>183</v>
      </c>
    </row>
    <row outlineLevel="0" r="2">
      <c r="A2" s="55" t="n"/>
      <c r="B2" s="56" t="n"/>
      <c r="C2" s="57" t="n"/>
      <c r="D2" s="57" t="n"/>
      <c r="E2" s="57" t="n"/>
      <c r="F2" s="57" t="n"/>
      <c r="G2" s="57" t="n"/>
      <c r="H2" s="57" t="n"/>
      <c r="I2" s="57" t="n"/>
      <c r="J2" s="57" t="n"/>
      <c r="K2" s="58" t="s">
        <v>184</v>
      </c>
    </row>
    <row outlineLevel="0" r="3">
      <c r="A3" s="55" t="n"/>
      <c r="B3" s="56" t="n"/>
      <c r="C3" s="57" t="n"/>
      <c r="D3" s="57" t="n"/>
      <c r="E3" s="57" t="n"/>
      <c r="F3" s="57" t="n"/>
      <c r="G3" s="57" t="n"/>
      <c r="H3" s="57" t="n"/>
      <c r="I3" s="57" t="n"/>
      <c r="J3" s="57" t="n"/>
      <c r="K3" s="58" t="n"/>
    </row>
    <row ht="18.75" outlineLevel="0" r="4">
      <c r="B4" s="59" t="s">
        <v>185</v>
      </c>
      <c r="C4" s="59" t="s"/>
      <c r="D4" s="59" t="s"/>
      <c r="E4" s="59" t="s"/>
      <c r="F4" s="59" t="s"/>
      <c r="G4" s="59" t="s"/>
      <c r="H4" s="59" t="s"/>
      <c r="I4" s="59" t="s"/>
      <c r="J4" s="59" t="s"/>
      <c r="K4" s="59" t="s"/>
    </row>
    <row ht="18.75" outlineLevel="0" r="5">
      <c r="A5" s="60" t="n"/>
      <c r="B5" s="61" t="n"/>
      <c r="C5" s="62" t="n"/>
      <c r="D5" s="62" t="n"/>
      <c r="E5" s="62" t="n"/>
      <c r="F5" s="62" t="n"/>
      <c r="G5" s="62" t="n"/>
      <c r="H5" s="62" t="n"/>
      <c r="I5" s="62" t="n"/>
      <c r="J5" s="62" t="n"/>
    </row>
    <row outlineLevel="0" r="6">
      <c r="A6" s="84" t="s">
        <v>130</v>
      </c>
      <c r="B6" s="64" t="s">
        <v>3</v>
      </c>
      <c r="C6" s="65" t="e">
        <f aca="false" ca="false" dt2D="false" dtr="false" t="normal">#REF!</f>
        <v>#REF!</v>
      </c>
      <c r="D6" s="66" t="s">
        <v>131</v>
      </c>
      <c r="E6" s="67" t="s"/>
      <c r="F6" s="68" t="s">
        <v>132</v>
      </c>
      <c r="G6" s="69" t="s"/>
      <c r="H6" s="70" t="s"/>
      <c r="I6" s="71" t="str">
        <f aca="false" ca="false" dt2D="false" dtr="false" t="normal">'прил. 2 по МП к ПЗ 2022'!I6:I7</f>
        <v>Проект бюджета города Ставрополя </v>
      </c>
      <c r="J6" s="72" t="s">
        <v>131</v>
      </c>
      <c r="K6" s="73" t="s"/>
    </row>
    <row ht="94.5" outlineLevel="0" r="7">
      <c r="A7" s="114" t="n"/>
      <c r="B7" s="75" t="s"/>
      <c r="C7" s="76" t="s"/>
      <c r="D7" s="77" t="s">
        <v>134</v>
      </c>
      <c r="E7" s="77" t="s">
        <v>135</v>
      </c>
      <c r="F7" s="78" t="s">
        <v>136</v>
      </c>
      <c r="G7" s="78" t="s">
        <v>137</v>
      </c>
      <c r="H7" s="78" t="s">
        <v>138</v>
      </c>
      <c r="I7" s="79" t="s"/>
      <c r="J7" s="71" t="s">
        <v>134</v>
      </c>
      <c r="K7" s="71" t="s">
        <v>135</v>
      </c>
    </row>
    <row outlineLevel="0" r="8">
      <c r="A8" s="63" t="n"/>
      <c r="B8" s="64" t="n">
        <v>1</v>
      </c>
      <c r="C8" s="81" t="s">
        <v>139</v>
      </c>
      <c r="D8" s="81" t="s">
        <v>140</v>
      </c>
      <c r="E8" s="81" t="s">
        <v>141</v>
      </c>
      <c r="F8" s="82" t="s">
        <v>142</v>
      </c>
      <c r="G8" s="82" t="s">
        <v>143</v>
      </c>
      <c r="H8" s="82" t="s">
        <v>144</v>
      </c>
      <c r="I8" s="83" t="s">
        <v>37</v>
      </c>
      <c r="J8" s="83" t="s">
        <v>32</v>
      </c>
      <c r="K8" s="83" t="s">
        <v>46</v>
      </c>
    </row>
    <row ht="31.5" outlineLevel="0" r="9">
      <c r="A9" s="63" t="s">
        <v>49</v>
      </c>
      <c r="B9" s="85" t="s">
        <v>145</v>
      </c>
      <c r="C9" s="86" t="n">
        <v>6100499.73</v>
      </c>
      <c r="D9" s="86" t="n">
        <v>2242054.76</v>
      </c>
      <c r="E9" s="86" t="n">
        <v>3858444.97</v>
      </c>
      <c r="F9" s="87" t="e">
        <f aca="false" ca="false" dt2D="false" dtr="false" t="normal">SUM(G9:H9)</f>
        <v>#REF!</v>
      </c>
      <c r="G9" s="87" t="e">
        <f aca="false" ca="false" dt2D="false" dtr="false" t="normal">J9-D9</f>
        <v>#REF!</v>
      </c>
      <c r="H9" s="87" t="e">
        <f aca="false" ca="false" dt2D="false" dtr="false" t="normal">K9-E9</f>
        <v>#REF!</v>
      </c>
      <c r="I9" s="88" t="e">
        <f aca="false" ca="false" dt2D="false" dtr="false" t="normal">#REF!</f>
        <v>#REF!</v>
      </c>
      <c r="J9" s="88" t="e">
        <f aca="false" ca="false" dt2D="false" dtr="false" t="normal">I9-K9</f>
        <v>#REF!</v>
      </c>
      <c r="K9" s="88" t="e">
        <f aca="false" ca="false" dt2D="false" dtr="false" t="normal">#REF!+#REF!+#REF!+#REF!+#REF!+#REF!+#REF!+#REF!+#REF!+#REF!+#REF!+#REF!+#REF!</f>
        <v>#REF!</v>
      </c>
      <c r="L9" s="89" t="e">
        <f aca="false" ca="false" dt2D="false" dtr="false" t="normal">#REF!</f>
        <v>#REF!</v>
      </c>
      <c r="M9" s="89" t="e">
        <f aca="false" ca="false" dt2D="false" dtr="false" t="normal">I9-L9</f>
        <v>#REF!</v>
      </c>
    </row>
    <row customFormat="true" ht="63" outlineLevel="0" r="10" s="90">
      <c r="A10" s="63" t="s">
        <v>17</v>
      </c>
      <c r="B10" s="85" t="s">
        <v>146</v>
      </c>
      <c r="C10" s="86" t="n">
        <v>5431.46</v>
      </c>
      <c r="D10" s="86" t="n">
        <v>5431.46</v>
      </c>
      <c r="E10" s="86" t="n">
        <v>0</v>
      </c>
      <c r="F10" s="87" t="e">
        <f aca="false" ca="false" dt2D="false" dtr="false" t="normal">SUM(G10:H10)</f>
        <v>#REF!</v>
      </c>
      <c r="G10" s="87" t="e">
        <f aca="false" ca="false" dt2D="false" dtr="false" t="normal">J10-D10</f>
        <v>#REF!</v>
      </c>
      <c r="H10" s="87" t="n">
        <f aca="false" ca="false" dt2D="false" dtr="false" t="normal">K10-E10</f>
        <v>0</v>
      </c>
      <c r="I10" s="88" t="e">
        <f aca="false" ca="false" dt2D="false" dtr="false" t="normal">#REF!</f>
        <v>#REF!</v>
      </c>
      <c r="J10" s="88" t="e">
        <f aca="false" ca="false" dt2D="false" dtr="false" t="normal">I10-K10</f>
        <v>#REF!</v>
      </c>
      <c r="K10" s="88" t="n">
        <v>0</v>
      </c>
      <c r="L10" s="89" t="e">
        <f aca="false" ca="false" dt2D="false" dtr="false" t="normal">#REF!</f>
        <v>#REF!</v>
      </c>
      <c r="M10" s="89" t="e">
        <f aca="false" ca="false" dt2D="false" dtr="false" t="normal">I10-L10</f>
        <v>#REF!</v>
      </c>
    </row>
    <row customFormat="true" ht="31.5" outlineLevel="0" r="11" s="90">
      <c r="A11" s="63" t="s">
        <v>19</v>
      </c>
      <c r="B11" s="85" t="s">
        <v>147</v>
      </c>
      <c r="C11" s="86" t="n">
        <v>4153634.95</v>
      </c>
      <c r="D11" s="86" t="n">
        <v>89116.3000000003</v>
      </c>
      <c r="E11" s="86" t="n">
        <v>4064518.65</v>
      </c>
      <c r="F11" s="87" t="e">
        <f aca="false" ca="false" dt2D="false" dtr="false" t="normal">SUM(G11:H11)</f>
        <v>#REF!</v>
      </c>
      <c r="G11" s="87" t="e">
        <f aca="false" ca="false" dt2D="false" dtr="false" t="normal">J11-D11</f>
        <v>#REF!</v>
      </c>
      <c r="H11" s="87" t="e">
        <f aca="false" ca="false" dt2D="false" dtr="false" t="normal">K11-E11</f>
        <v>#REF!</v>
      </c>
      <c r="I11" s="88" t="e">
        <f aca="false" ca="false" dt2D="false" dtr="false" t="normal">#REF!</f>
        <v>#REF!</v>
      </c>
      <c r="J11" s="88" t="e">
        <f aca="false" ca="false" dt2D="false" dtr="false" t="normal">I11-K11</f>
        <v>#REF!</v>
      </c>
      <c r="K11" s="88" t="e">
        <f aca="false" ca="false" dt2D="false" dtr="false" t="normal">#REF!</f>
        <v>#REF!</v>
      </c>
      <c r="L11" s="91" t="e">
        <f aca="false" ca="false" dt2D="false" dtr="false" t="normal">#REF!</f>
        <v>#REF!</v>
      </c>
      <c r="M11" s="91" t="e">
        <f aca="false" ca="false" dt2D="false" dtr="false" t="normal">I11-L11</f>
        <v>#REF!</v>
      </c>
    </row>
    <row customFormat="true" ht="63" outlineLevel="0" r="12" s="1">
      <c r="A12" s="115" t="s">
        <v>21</v>
      </c>
      <c r="B12" s="85" t="s">
        <v>148</v>
      </c>
      <c r="C12" s="86" t="n">
        <v>1403170.48</v>
      </c>
      <c r="D12" s="86" t="n">
        <v>921266.27</v>
      </c>
      <c r="E12" s="86" t="n">
        <v>481904.21</v>
      </c>
      <c r="F12" s="87" t="e">
        <f aca="false" ca="false" dt2D="false" dtr="false" t="normal">SUM(G12:H12)</f>
        <v>#REF!</v>
      </c>
      <c r="G12" s="87" t="e">
        <f aca="false" ca="false" dt2D="false" dtr="false" t="normal">J12-D12</f>
        <v>#REF!</v>
      </c>
      <c r="H12" s="87" t="e">
        <f aca="false" ca="false" dt2D="false" dtr="false" t="normal">K12-E12</f>
        <v>#REF!</v>
      </c>
      <c r="I12" s="88" t="e">
        <f aca="false" ca="false" dt2D="false" dtr="false" t="normal">#REF!</f>
        <v>#REF!</v>
      </c>
      <c r="J12" s="88" t="e">
        <f aca="false" ca="false" dt2D="false" dtr="false" t="normal">I12-K12</f>
        <v>#REF!</v>
      </c>
      <c r="K12" s="88" t="e">
        <f aca="false" ca="false" dt2D="false" dtr="false" t="normal">#REF!+#REF!+#REF!+#REF!+#REF!+#REF!+#REF!+#REF!</f>
        <v>#REF!</v>
      </c>
      <c r="L12" s="91" t="e">
        <f aca="false" ca="false" dt2D="false" dtr="false" t="normal">#REF!</f>
        <v>#REF!</v>
      </c>
      <c r="M12" s="91" t="e">
        <f aca="false" ca="false" dt2D="false" dtr="false" t="normal">I12-L12</f>
        <v>#REF!</v>
      </c>
    </row>
    <row customFormat="true" ht="31.5" outlineLevel="0" r="13" s="90">
      <c r="A13" s="63" t="s">
        <v>23</v>
      </c>
      <c r="B13" s="85" t="s">
        <v>149</v>
      </c>
      <c r="C13" s="86" t="n">
        <v>9488.3</v>
      </c>
      <c r="D13" s="86" t="n">
        <v>9488.3</v>
      </c>
      <c r="E13" s="86" t="n">
        <v>0</v>
      </c>
      <c r="F13" s="87" t="e">
        <f aca="false" ca="false" dt2D="false" dtr="false" t="normal">SUM(G13:H13)</f>
        <v>#REF!</v>
      </c>
      <c r="G13" s="87" t="e">
        <f aca="false" ca="false" dt2D="false" dtr="false" t="normal">J13-D13</f>
        <v>#REF!</v>
      </c>
      <c r="H13" s="87" t="n">
        <f aca="false" ca="false" dt2D="false" dtr="false" t="normal">K13-E13</f>
        <v>0</v>
      </c>
      <c r="I13" s="88" t="e">
        <f aca="false" ca="false" dt2D="false" dtr="false" t="normal">#REF!</f>
        <v>#REF!</v>
      </c>
      <c r="J13" s="88" t="e">
        <f aca="false" ca="false" dt2D="false" dtr="false" t="normal">I13-K13</f>
        <v>#REF!</v>
      </c>
      <c r="K13" s="88" t="n">
        <v>0</v>
      </c>
      <c r="L13" s="89" t="e">
        <f aca="false" ca="false" dt2D="false" dtr="false" t="normal">#REF!</f>
        <v>#REF!</v>
      </c>
      <c r="M13" s="89" t="e">
        <f aca="false" ca="false" dt2D="false" dtr="false" t="normal">I13-L13</f>
        <v>#REF!</v>
      </c>
    </row>
    <row customFormat="true" ht="31.5" outlineLevel="0" r="14" s="90">
      <c r="A14" s="63" t="s">
        <v>25</v>
      </c>
      <c r="B14" s="85" t="s">
        <v>150</v>
      </c>
      <c r="C14" s="86" t="n">
        <v>36594.4</v>
      </c>
      <c r="D14" s="86" t="n">
        <v>7404.63</v>
      </c>
      <c r="E14" s="86" t="n">
        <v>29189.77</v>
      </c>
      <c r="F14" s="87" t="e">
        <f aca="false" ca="false" dt2D="false" dtr="false" t="normal">SUM(G14:H14)</f>
        <v>#REF!</v>
      </c>
      <c r="G14" s="87" t="e">
        <f aca="false" ca="false" dt2D="false" dtr="false" t="normal">J14-D14</f>
        <v>#REF!</v>
      </c>
      <c r="H14" s="87" t="e">
        <f aca="false" ca="false" dt2D="false" dtr="false" t="normal">K14-E14</f>
        <v>#REF!</v>
      </c>
      <c r="I14" s="88" t="e">
        <f aca="false" ca="false" dt2D="false" dtr="false" t="normal">#REF!</f>
        <v>#REF!</v>
      </c>
      <c r="J14" s="88" t="e">
        <f aca="false" ca="false" dt2D="false" dtr="false" t="normal">I14-K14</f>
        <v>#REF!</v>
      </c>
      <c r="K14" s="88" t="e">
        <f aca="false" ca="false" dt2D="false" dtr="false" t="normal">#REF!</f>
        <v>#REF!</v>
      </c>
      <c r="L14" s="89" t="e">
        <f aca="false" ca="false" dt2D="false" dtr="false" t="normal">#REF!</f>
        <v>#REF!</v>
      </c>
      <c r="M14" s="89" t="e">
        <f aca="false" ca="false" dt2D="false" dtr="false" t="normal">I14-L14</f>
        <v>#REF!</v>
      </c>
    </row>
    <row ht="18.75" outlineLevel="0" r="15">
      <c r="A15" s="63" t="s">
        <v>27</v>
      </c>
      <c r="B15" s="85" t="s">
        <v>151</v>
      </c>
      <c r="C15" s="86" t="n">
        <v>529187.72</v>
      </c>
      <c r="D15" s="86" t="n">
        <v>522027.16</v>
      </c>
      <c r="E15" s="86" t="n">
        <v>7160.56</v>
      </c>
      <c r="F15" s="87" t="e">
        <f aca="false" ca="false" dt2D="false" dtr="false" t="normal">SUM(G15:H15)</f>
        <v>#REF!</v>
      </c>
      <c r="G15" s="87" t="e">
        <f aca="false" ca="false" dt2D="false" dtr="false" t="normal">J15-D15</f>
        <v>#REF!</v>
      </c>
      <c r="H15" s="87" t="e">
        <f aca="false" ca="false" dt2D="false" dtr="false" t="normal">K15-E15</f>
        <v>#REF!</v>
      </c>
      <c r="I15" s="88" t="e">
        <f aca="false" ca="false" dt2D="false" dtr="false" t="normal">#REF!</f>
        <v>#REF!</v>
      </c>
      <c r="J15" s="88" t="e">
        <f aca="false" ca="false" dt2D="false" dtr="false" t="normal">I15-K15</f>
        <v>#REF!</v>
      </c>
      <c r="K15" s="88" t="e">
        <f aca="false" ca="false" dt2D="false" dtr="false" t="normal">#REF!+#REF!</f>
        <v>#REF!</v>
      </c>
      <c r="L15" s="89" t="e">
        <f aca="false" ca="false" dt2D="false" dtr="false" t="normal">#REF!</f>
        <v>#REF!</v>
      </c>
      <c r="M15" s="89" t="e">
        <f aca="false" ca="false" dt2D="false" dtr="false" t="normal">I15-L15</f>
        <v>#REF!</v>
      </c>
    </row>
    <row ht="31.5" outlineLevel="0" r="16">
      <c r="A16" s="63" t="s">
        <v>30</v>
      </c>
      <c r="B16" s="85" t="s">
        <v>152</v>
      </c>
      <c r="C16" s="86" t="n">
        <v>218608.84</v>
      </c>
      <c r="D16" s="86" t="n">
        <v>218608.84</v>
      </c>
      <c r="E16" s="86" t="n">
        <v>0</v>
      </c>
      <c r="F16" s="87" t="e">
        <f aca="false" ca="false" dt2D="false" dtr="false" t="normal">SUM(G16:H16)</f>
        <v>#REF!</v>
      </c>
      <c r="G16" s="87" t="e">
        <f aca="false" ca="false" dt2D="false" dtr="false" t="normal">J16-D16</f>
        <v>#REF!</v>
      </c>
      <c r="H16" s="87" t="n">
        <f aca="false" ca="false" dt2D="false" dtr="false" t="normal">K16-E16</f>
        <v>0</v>
      </c>
      <c r="I16" s="88" t="e">
        <f aca="false" ca="false" dt2D="false" dtr="false" t="normal">#REF!</f>
        <v>#REF!</v>
      </c>
      <c r="J16" s="88" t="e">
        <f aca="false" ca="false" dt2D="false" dtr="false" t="normal">I16-K16</f>
        <v>#REF!</v>
      </c>
      <c r="K16" s="88" t="n">
        <v>0</v>
      </c>
      <c r="L16" s="89" t="e">
        <f aca="false" ca="false" dt2D="false" dtr="false" t="normal">#REF!</f>
        <v>#REF!</v>
      </c>
      <c r="M16" s="89" t="e">
        <f aca="false" ca="false" dt2D="false" dtr="false" t="normal">I16-L16</f>
        <v>#REF!</v>
      </c>
    </row>
    <row customFormat="true" ht="31.5" outlineLevel="0" r="17" s="90">
      <c r="A17" s="63" t="s">
        <v>44</v>
      </c>
      <c r="B17" s="85" t="s">
        <v>153</v>
      </c>
      <c r="C17" s="86" t="n">
        <v>12623.92</v>
      </c>
      <c r="D17" s="86" t="n">
        <v>12623.92</v>
      </c>
      <c r="E17" s="86" t="n">
        <v>0</v>
      </c>
      <c r="F17" s="87" t="e">
        <f aca="false" ca="false" dt2D="false" dtr="false" t="normal">SUM(G17:H17)</f>
        <v>#REF!</v>
      </c>
      <c r="G17" s="87" t="e">
        <f aca="false" ca="false" dt2D="false" dtr="false" t="normal">J17-D17</f>
        <v>#REF!</v>
      </c>
      <c r="H17" s="87" t="n">
        <f aca="false" ca="false" dt2D="false" dtr="false" t="normal">K17-E17</f>
        <v>0</v>
      </c>
      <c r="I17" s="88" t="e">
        <f aca="false" ca="false" dt2D="false" dtr="false" t="normal">#REF!</f>
        <v>#REF!</v>
      </c>
      <c r="J17" s="88" t="e">
        <f aca="false" ca="false" dt2D="false" dtr="false" t="normal">I17-K17</f>
        <v>#REF!</v>
      </c>
      <c r="K17" s="88" t="n">
        <v>0</v>
      </c>
      <c r="L17" s="89" t="e">
        <f aca="false" ca="false" dt2D="false" dtr="false" t="normal">#REF!</f>
        <v>#REF!</v>
      </c>
      <c r="M17" s="89" t="e">
        <f aca="false" ca="false" dt2D="false" dtr="false" t="normal">I17-L17</f>
        <v>#REF!</v>
      </c>
    </row>
    <row customFormat="true" ht="47.25" outlineLevel="0" r="18" s="90">
      <c r="A18" s="63" t="s">
        <v>37</v>
      </c>
      <c r="B18" s="85" t="s">
        <v>154</v>
      </c>
      <c r="C18" s="86" t="n">
        <v>218527.73</v>
      </c>
      <c r="D18" s="86" t="n">
        <v>218527.73</v>
      </c>
      <c r="E18" s="86" t="n">
        <v>0</v>
      </c>
      <c r="F18" s="87" t="e">
        <f aca="false" ca="false" dt2D="false" dtr="false" t="normal">SUM(G18:H18)</f>
        <v>#REF!</v>
      </c>
      <c r="G18" s="87" t="e">
        <f aca="false" ca="false" dt2D="false" dtr="false" t="normal">J18-D18</f>
        <v>#REF!</v>
      </c>
      <c r="H18" s="87" t="n">
        <f aca="false" ca="false" dt2D="false" dtr="false" t="normal">K18-E18</f>
        <v>0</v>
      </c>
      <c r="I18" s="88" t="e">
        <f aca="false" ca="false" dt2D="false" dtr="false" t="normal">#REF!</f>
        <v>#REF!</v>
      </c>
      <c r="J18" s="88" t="e">
        <f aca="false" ca="false" dt2D="false" dtr="false" t="normal">I18-K18</f>
        <v>#REF!</v>
      </c>
      <c r="K18" s="88" t="n">
        <v>0</v>
      </c>
      <c r="L18" s="89" t="e">
        <f aca="false" ca="false" dt2D="false" dtr="false" t="normal">#REF!</f>
        <v>#REF!</v>
      </c>
      <c r="M18" s="89" t="e">
        <f aca="false" ca="false" dt2D="false" dtr="false" t="normal">I18-L18</f>
        <v>#REF!</v>
      </c>
    </row>
    <row ht="63" outlineLevel="0" r="19">
      <c r="A19" s="63" t="s">
        <v>32</v>
      </c>
      <c r="B19" s="85" t="s">
        <v>155</v>
      </c>
      <c r="C19" s="86" t="n">
        <v>8310.27</v>
      </c>
      <c r="D19" s="86" t="n">
        <v>8310.27</v>
      </c>
      <c r="E19" s="86" t="n">
        <v>0</v>
      </c>
      <c r="F19" s="87" t="e">
        <f aca="false" ca="false" dt2D="false" dtr="false" t="normal">SUM(G19:H19)</f>
        <v>#REF!</v>
      </c>
      <c r="G19" s="87" t="e">
        <f aca="false" ca="false" dt2D="false" dtr="false" t="normal">J19-D19</f>
        <v>#REF!</v>
      </c>
      <c r="H19" s="87" t="n">
        <f aca="false" ca="false" dt2D="false" dtr="false" t="normal">K19-E19</f>
        <v>0</v>
      </c>
      <c r="I19" s="88" t="e">
        <f aca="false" ca="false" dt2D="false" dtr="false" t="normal">#REF!</f>
        <v>#REF!</v>
      </c>
      <c r="J19" s="88" t="e">
        <f aca="false" ca="false" dt2D="false" dtr="false" t="normal">I19-K19</f>
        <v>#REF!</v>
      </c>
      <c r="K19" s="88" t="n">
        <v>0</v>
      </c>
      <c r="L19" s="89" t="e">
        <f aca="false" ca="false" dt2D="false" dtr="false" t="normal">#REF!</f>
        <v>#REF!</v>
      </c>
      <c r="M19" s="89" t="e">
        <f aca="false" ca="false" dt2D="false" dtr="false" t="normal">I19-L19</f>
        <v>#REF!</v>
      </c>
    </row>
    <row ht="31.5" outlineLevel="0" r="20">
      <c r="A20" s="63" t="s">
        <v>46</v>
      </c>
      <c r="B20" s="85" t="s">
        <v>156</v>
      </c>
      <c r="C20" s="86" t="n">
        <v>123572.68</v>
      </c>
      <c r="D20" s="86" t="n">
        <v>123572.68</v>
      </c>
      <c r="E20" s="86" t="n">
        <v>0</v>
      </c>
      <c r="F20" s="87" t="e">
        <f aca="false" ca="false" dt2D="false" dtr="false" t="normal">SUM(G20:H20)</f>
        <v>#REF!</v>
      </c>
      <c r="G20" s="87" t="e">
        <f aca="false" ca="false" dt2D="false" dtr="false" t="normal">J20-D20</f>
        <v>#REF!</v>
      </c>
      <c r="H20" s="87" t="n">
        <f aca="false" ca="false" dt2D="false" dtr="false" t="normal">K20-E20</f>
        <v>0</v>
      </c>
      <c r="I20" s="88" t="e">
        <f aca="false" ca="false" dt2D="false" dtr="false" t="normal">#REF!</f>
        <v>#REF!</v>
      </c>
      <c r="J20" s="88" t="e">
        <f aca="false" ca="false" dt2D="false" dtr="false" t="normal">I20-K20</f>
        <v>#REF!</v>
      </c>
      <c r="K20" s="88" t="n">
        <v>0</v>
      </c>
      <c r="L20" s="89" t="e">
        <f aca="false" ca="false" dt2D="false" dtr="false" t="normal">#REF!</f>
        <v>#REF!</v>
      </c>
      <c r="M20" s="89" t="e">
        <f aca="false" ca="false" dt2D="false" dtr="false" t="normal">I20-L20</f>
        <v>#REF!</v>
      </c>
    </row>
    <row customFormat="true" ht="47.25" outlineLevel="0" r="21" s="90">
      <c r="A21" s="63" t="s">
        <v>34</v>
      </c>
      <c r="B21" s="85" t="s">
        <v>157</v>
      </c>
      <c r="C21" s="86" t="n">
        <v>260</v>
      </c>
      <c r="D21" s="86" t="n">
        <v>260</v>
      </c>
      <c r="E21" s="86" t="n">
        <v>0</v>
      </c>
      <c r="F21" s="87" t="e">
        <f aca="false" ca="false" dt2D="false" dtr="false" t="normal">SUM(G21:H21)</f>
        <v>#REF!</v>
      </c>
      <c r="G21" s="87" t="e">
        <f aca="false" ca="false" dt2D="false" dtr="false" t="normal">J21-D21</f>
        <v>#REF!</v>
      </c>
      <c r="H21" s="87" t="n">
        <f aca="false" ca="false" dt2D="false" dtr="false" t="normal">K21-E21</f>
        <v>0</v>
      </c>
      <c r="I21" s="88" t="e">
        <f aca="false" ca="false" dt2D="false" dtr="false" t="normal">#REF!</f>
        <v>#REF!</v>
      </c>
      <c r="J21" s="88" t="e">
        <f aca="false" ca="false" dt2D="false" dtr="false" t="normal">I21-K21</f>
        <v>#REF!</v>
      </c>
      <c r="K21" s="88" t="n">
        <v>0</v>
      </c>
      <c r="L21" s="89" t="e">
        <f aca="false" ca="false" dt2D="false" dtr="false" t="normal">#REF!</f>
        <v>#REF!</v>
      </c>
      <c r="M21" s="89" t="e">
        <f aca="false" ca="false" dt2D="false" dtr="false" t="normal">I21-L21</f>
        <v>#REF!</v>
      </c>
    </row>
    <row customFormat="true" ht="63" outlineLevel="0" r="22" s="90">
      <c r="A22" s="63" t="s">
        <v>39</v>
      </c>
      <c r="B22" s="85" t="s">
        <v>158</v>
      </c>
      <c r="C22" s="86" t="n">
        <v>47755.19</v>
      </c>
      <c r="D22" s="86" t="n">
        <v>47755.19</v>
      </c>
      <c r="E22" s="86" t="n">
        <v>0</v>
      </c>
      <c r="F22" s="87" t="e">
        <f aca="false" ca="false" dt2D="false" dtr="false" t="normal">SUM(G22:H22)</f>
        <v>#REF!</v>
      </c>
      <c r="G22" s="87" t="e">
        <f aca="false" ca="false" dt2D="false" dtr="false" t="normal">J22-D22</f>
        <v>#REF!</v>
      </c>
      <c r="H22" s="87" t="n">
        <f aca="false" ca="false" dt2D="false" dtr="false" t="normal">K22-E22</f>
        <v>0</v>
      </c>
      <c r="I22" s="88" t="e">
        <f aca="false" ca="false" dt2D="false" dtr="false" t="normal">#REF!</f>
        <v>#REF!</v>
      </c>
      <c r="J22" s="88" t="e">
        <f aca="false" ca="false" dt2D="false" dtr="false" t="normal">I22-K22</f>
        <v>#REF!</v>
      </c>
      <c r="K22" s="88" t="n">
        <v>0</v>
      </c>
      <c r="L22" s="89" t="e">
        <f aca="false" ca="false" dt2D="false" dtr="false" t="normal">#REF!</f>
        <v>#REF!</v>
      </c>
      <c r="M22" s="89" t="e">
        <f aca="false" ca="false" dt2D="false" dtr="false" t="normal">I22-L22</f>
        <v>#REF!</v>
      </c>
    </row>
    <row ht="47.25" outlineLevel="0" r="23">
      <c r="A23" s="63" t="s">
        <v>159</v>
      </c>
      <c r="B23" s="85" t="s">
        <v>160</v>
      </c>
      <c r="C23" s="86" t="n">
        <v>148249.73</v>
      </c>
      <c r="D23" s="86" t="n">
        <v>148149.73</v>
      </c>
      <c r="E23" s="86" t="n">
        <v>100</v>
      </c>
      <c r="F23" s="87" t="e">
        <f aca="false" ca="false" dt2D="false" dtr="false" t="normal">SUM(G23:H23)</f>
        <v>#REF!</v>
      </c>
      <c r="G23" s="87" t="e">
        <f aca="false" ca="false" dt2D="false" dtr="false" t="normal">J23-D23</f>
        <v>#REF!</v>
      </c>
      <c r="H23" s="87" t="e">
        <f aca="false" ca="false" dt2D="false" dtr="false" t="normal">K23-E23</f>
        <v>#REF!</v>
      </c>
      <c r="I23" s="88" t="e">
        <f aca="false" ca="false" dt2D="false" dtr="false" t="normal">#REF!</f>
        <v>#REF!</v>
      </c>
      <c r="J23" s="88" t="e">
        <f aca="false" ca="false" dt2D="false" dtr="false" t="normal">I23-K23</f>
        <v>#REF!</v>
      </c>
      <c r="K23" s="88" t="e">
        <f aca="false" ca="false" dt2D="false" dtr="false" t="normal">#REF!</f>
        <v>#REF!</v>
      </c>
      <c r="L23" s="89" t="e">
        <f aca="false" ca="false" dt2D="false" dtr="false" t="normal">#REF!</f>
        <v>#REF!</v>
      </c>
      <c r="M23" s="89" t="e">
        <f aca="false" ca="false" dt2D="false" dtr="false" t="normal">I23-L23</f>
        <v>#REF!</v>
      </c>
    </row>
    <row customFormat="true" ht="78.75" outlineLevel="0" r="24" s="90">
      <c r="A24" s="63" t="s">
        <v>161</v>
      </c>
      <c r="B24" s="85" t="s">
        <v>162</v>
      </c>
      <c r="C24" s="86" t="n">
        <v>114720.77</v>
      </c>
      <c r="D24" s="86" t="n">
        <v>114720.77</v>
      </c>
      <c r="E24" s="86" t="n">
        <v>0</v>
      </c>
      <c r="F24" s="87" t="e">
        <f aca="false" ca="false" dt2D="false" dtr="false" t="normal">SUM(G24:H24)</f>
        <v>#REF!</v>
      </c>
      <c r="G24" s="87" t="e">
        <f aca="false" ca="false" dt2D="false" dtr="false" t="normal">J24-D24</f>
        <v>#REF!</v>
      </c>
      <c r="H24" s="87" t="n">
        <f aca="false" ca="false" dt2D="false" dtr="false" t="normal">K24-E24</f>
        <v>0</v>
      </c>
      <c r="I24" s="88" t="e">
        <f aca="false" ca="false" dt2D="false" dtr="false" t="normal">#REF!</f>
        <v>#REF!</v>
      </c>
      <c r="J24" s="88" t="e">
        <f aca="false" ca="false" dt2D="false" dtr="false" t="normal">I24-K24</f>
        <v>#REF!</v>
      </c>
      <c r="K24" s="88" t="n">
        <v>0</v>
      </c>
      <c r="L24" s="89" t="e">
        <f aca="false" ca="false" dt2D="false" dtr="false" t="normal">#REF!</f>
        <v>#REF!</v>
      </c>
      <c r="M24" s="89" t="e">
        <f aca="false" ca="false" dt2D="false" dtr="false" t="normal">I24-L24</f>
        <v>#REF!</v>
      </c>
    </row>
    <row customFormat="true" ht="47.25" outlineLevel="0" r="25" s="90">
      <c r="A25" s="63" t="s">
        <v>163</v>
      </c>
      <c r="B25" s="85" t="s">
        <v>164</v>
      </c>
      <c r="C25" s="86" t="n">
        <v>9359.34</v>
      </c>
      <c r="D25" s="86" t="n">
        <v>9359.34</v>
      </c>
      <c r="E25" s="86" t="n">
        <v>0</v>
      </c>
      <c r="F25" s="87" t="e">
        <f aca="false" ca="false" dt2D="false" dtr="false" t="normal">SUM(G25:H25)</f>
        <v>#REF!</v>
      </c>
      <c r="G25" s="87" t="e">
        <f aca="false" ca="false" dt2D="false" dtr="false" t="normal">J25-D25</f>
        <v>#REF!</v>
      </c>
      <c r="H25" s="87" t="n">
        <f aca="false" ca="false" dt2D="false" dtr="false" t="normal">K25-E25</f>
        <v>0</v>
      </c>
      <c r="I25" s="88" t="e">
        <f aca="false" ca="false" dt2D="false" dtr="false" t="normal">#REF!</f>
        <v>#REF!</v>
      </c>
      <c r="J25" s="88" t="e">
        <f aca="false" ca="false" dt2D="false" dtr="false" t="normal">I25-K25</f>
        <v>#REF!</v>
      </c>
      <c r="K25" s="88" t="n">
        <v>0</v>
      </c>
      <c r="L25" s="89" t="e">
        <f aca="false" ca="false" dt2D="false" dtr="false" t="normal">#REF!</f>
        <v>#REF!</v>
      </c>
      <c r="M25" s="89" t="e">
        <f aca="false" ca="false" dt2D="false" dtr="false" t="normal">I25-L25</f>
        <v>#REF!</v>
      </c>
    </row>
    <row ht="31.5" outlineLevel="0" r="26">
      <c r="A26" s="63" t="s">
        <v>165</v>
      </c>
      <c r="B26" s="85" t="s">
        <v>166</v>
      </c>
      <c r="C26" s="86" t="n">
        <v>2944</v>
      </c>
      <c r="D26" s="86" t="n">
        <v>2944</v>
      </c>
      <c r="E26" s="86" t="n">
        <v>0</v>
      </c>
      <c r="F26" s="87" t="e">
        <f aca="false" ca="false" dt2D="false" dtr="false" t="normal">SUM(G26:H26)</f>
        <v>#REF!</v>
      </c>
      <c r="G26" s="87" t="e">
        <f aca="false" ca="false" dt2D="false" dtr="false" t="normal">J26-D26</f>
        <v>#REF!</v>
      </c>
      <c r="H26" s="87" t="n">
        <f aca="false" ca="false" dt2D="false" dtr="false" t="normal">K26-E26</f>
        <v>0</v>
      </c>
      <c r="I26" s="88" t="e">
        <f aca="false" ca="false" dt2D="false" dtr="false" t="normal">#REF!</f>
        <v>#REF!</v>
      </c>
      <c r="J26" s="88" t="e">
        <f aca="false" ca="false" dt2D="false" dtr="false" t="normal">I26-K26</f>
        <v>#REF!</v>
      </c>
      <c r="K26" s="88" t="n">
        <v>0</v>
      </c>
      <c r="L26" s="89" t="e">
        <f aca="false" ca="false" dt2D="false" dtr="false" t="normal">#REF!</f>
        <v>#REF!</v>
      </c>
      <c r="M26" s="89" t="e">
        <f aca="false" ca="false" dt2D="false" dtr="false" t="normal">I26-L26</f>
        <v>#REF!</v>
      </c>
    </row>
    <row ht="31.5" outlineLevel="0" r="27">
      <c r="A27" s="63" t="s">
        <v>167</v>
      </c>
      <c r="B27" s="85" t="s">
        <v>168</v>
      </c>
      <c r="C27" s="86" t="n">
        <v>4589.93</v>
      </c>
      <c r="D27" s="86" t="n">
        <v>4589.93</v>
      </c>
      <c r="E27" s="86" t="n">
        <v>0</v>
      </c>
      <c r="F27" s="87" t="e">
        <f aca="false" ca="false" dt2D="false" dtr="false" t="normal">SUM(G27:H27)</f>
        <v>#REF!</v>
      </c>
      <c r="G27" s="87" t="e">
        <f aca="false" ca="false" dt2D="false" dtr="false" t="normal">J27-D27</f>
        <v>#REF!</v>
      </c>
      <c r="H27" s="87" t="n">
        <f aca="false" ca="false" dt2D="false" dtr="false" t="normal">K27-E27</f>
        <v>0</v>
      </c>
      <c r="I27" s="88" t="e">
        <f aca="false" ca="false" dt2D="false" dtr="false" t="normal">#REF!</f>
        <v>#REF!</v>
      </c>
      <c r="J27" s="88" t="e">
        <f aca="false" ca="false" dt2D="false" dtr="false" t="normal">I27-K27</f>
        <v>#REF!</v>
      </c>
      <c r="K27" s="88" t="n">
        <v>0</v>
      </c>
      <c r="L27" s="89" t="e">
        <f aca="false" ca="false" dt2D="false" dtr="false" t="normal">#REF!</f>
        <v>#REF!</v>
      </c>
      <c r="M27" s="89" t="e">
        <f aca="false" ca="false" dt2D="false" dtr="false" t="normal">I27-L27</f>
        <v>#REF!</v>
      </c>
    </row>
    <row customFormat="true" ht="18.75" outlineLevel="0" r="28" s="93">
      <c r="A28" s="116" t="n"/>
      <c r="B28" s="95" t="s">
        <v>169</v>
      </c>
      <c r="C28" s="96" t="n">
        <v>13147529.44</v>
      </c>
      <c r="D28" s="96" t="n">
        <v>4706211.28</v>
      </c>
      <c r="E28" s="96" t="n">
        <v>8441318.16</v>
      </c>
      <c r="F28" s="97" t="e">
        <f aca="false" ca="false" dt2D="false" dtr="false" t="normal">F9+F10+F11+F12+F13+F14+F15+F16+F17+F18+F19+F20+F21+F22+F23+F24+F25+F26+F27</f>
        <v>#REF!</v>
      </c>
      <c r="G28" s="97" t="e">
        <f aca="false" ca="false" dt2D="false" dtr="false" t="normal">G9+G10+G11+G12+G13+G14+G15+G16+G17+G18+G19+G20+G21+G22+G23+G24+G25+G26+G27</f>
        <v>#REF!</v>
      </c>
      <c r="H28" s="97" t="e">
        <f aca="false" ca="false" dt2D="false" dtr="false" t="normal">H9+H10+H11+H12+H13+H14+H15+H16+H17+H18+H19+H20+H21+H22+H23+H24+H25+H26+H27</f>
        <v>#REF!</v>
      </c>
      <c r="I28" s="98" t="e">
        <f aca="false" ca="false" dt2D="false" dtr="false" t="normal">I9+I10+I11+I12+I13+I14+I15+I16+I17+I18+I19+I20+I21+I22+I23+I24+I25+I26+I27</f>
        <v>#REF!</v>
      </c>
      <c r="J28" s="98" t="e">
        <f aca="false" ca="false" dt2D="false" dtr="false" t="normal">J9+J10+J11+J12+J13+J14+J15+J16+J17+J18+J19+J20+J21+J22+J23+J24+J25+J26+J27</f>
        <v>#REF!</v>
      </c>
      <c r="K28" s="98" t="e">
        <f aca="false" ca="false" dt2D="false" dtr="false" t="normal">K9+K10+K11+K12+K13+K14+K15+K16+K17+K18+K19+K20+K21+K22+K23+K24+K25+K26+K27</f>
        <v>#REF!</v>
      </c>
      <c r="L28" s="99" t="e">
        <f aca="false" ca="false" dt2D="false" dtr="false" t="normal">#REF!</f>
        <v>#REF!</v>
      </c>
      <c r="M28" s="99" t="e">
        <f aca="false" ca="false" dt2D="false" dtr="false" t="normal">I28-L28</f>
        <v>#REF!</v>
      </c>
    </row>
    <row ht="18.75" outlineLevel="0" r="30">
      <c r="A30" s="101" t="n"/>
      <c r="B30" s="102" t="s">
        <v>170</v>
      </c>
      <c r="C30" s="86" t="n"/>
      <c r="D30" s="86" t="n"/>
      <c r="E30" s="86" t="n"/>
      <c r="F30" s="103" t="e">
        <f aca="false" ca="false" dt2D="false" dtr="false" t="normal">#REF!</f>
        <v>#REF!</v>
      </c>
      <c r="G30" s="103" t="n"/>
      <c r="H30" s="103" t="n"/>
      <c r="I30" s="103" t="e">
        <f aca="false" ca="false" dt2D="false" dtr="false" t="normal">#REF!</f>
        <v>#REF!</v>
      </c>
      <c r="J30" s="103" t="e">
        <f aca="false" ca="false" dt2D="false" dtr="false" t="normal">#REF!</f>
        <v>#REF!</v>
      </c>
      <c r="K30" s="103" t="e">
        <f aca="false" ca="false" dt2D="false" dtr="false" t="normal">#REF!</f>
        <v>#REF!</v>
      </c>
    </row>
    <row ht="18.75" outlineLevel="0" r="31">
      <c r="A31" s="101" t="n"/>
      <c r="B31" s="102" t="s">
        <v>171</v>
      </c>
      <c r="C31" s="103" t="n">
        <v>0</v>
      </c>
      <c r="D31" s="103" t="n"/>
      <c r="E31" s="103" t="n"/>
      <c r="F31" s="103" t="e">
        <f aca="false" ca="false" dt2D="false" dtr="false" t="normal">F25-F30</f>
        <v>#REF!</v>
      </c>
      <c r="G31" s="103" t="n"/>
      <c r="H31" s="103" t="n"/>
      <c r="I31" s="103" t="e">
        <f aca="false" ca="false" dt2D="false" dtr="false" t="normal">I28-I30</f>
        <v>#REF!</v>
      </c>
      <c r="J31" s="103" t="n"/>
      <c r="K31" s="103" t="e">
        <f aca="false" ca="false" dt2D="false" dtr="false" t="normal">K25-K30</f>
        <v>#REF!</v>
      </c>
    </row>
    <row ht="18.75" outlineLevel="0" r="33">
      <c r="A33" s="101" t="n"/>
      <c r="B33" s="102" t="s">
        <v>136</v>
      </c>
      <c r="C33" s="86" t="e">
        <f aca="false" ca="false" dt2D="false" dtr="false" t="normal">#REF!</f>
        <v>#REF!</v>
      </c>
      <c r="D33" s="86" t="n"/>
      <c r="E33" s="86" t="n"/>
      <c r="F33" s="103" t="e">
        <f aca="false" ca="false" dt2D="false" dtr="false" t="normal">#REF!</f>
        <v>#REF!</v>
      </c>
      <c r="G33" s="103" t="n"/>
      <c r="H33" s="103" t="n"/>
      <c r="I33" s="103" t="e">
        <f aca="false" ca="false" dt2D="false" dtr="false" t="normal">I28+'прил. 3 по неМП 2023'!I29</f>
        <v>#REF!</v>
      </c>
      <c r="J33" s="103" t="e">
        <f aca="false" ca="false" dt2D="false" dtr="false" t="normal">J28+'прил. 3 по неМП 2023'!J29</f>
        <v>#REF!</v>
      </c>
      <c r="K33" s="103" t="e">
        <f aca="false" ca="false" dt2D="false" dtr="false" t="normal">K28+'прил. 3 по неМП 2023'!K29</f>
        <v>#REF!</v>
      </c>
    </row>
    <row ht="18.75" outlineLevel="0" r="34">
      <c r="A34" s="101" t="n"/>
      <c r="B34" s="102" t="s">
        <v>172</v>
      </c>
      <c r="C34" s="103" t="n">
        <v>0</v>
      </c>
      <c r="D34" s="103" t="n"/>
      <c r="E34" s="103" t="n"/>
      <c r="F34" s="103" t="e">
        <f aca="false" ca="false" dt2D="false" dtr="false" t="normal">F28-F33</f>
        <v>#REF!</v>
      </c>
      <c r="G34" s="103" t="n"/>
      <c r="H34" s="103" t="n"/>
      <c r="I34" s="103" t="e">
        <f aca="false" ca="false" dt2D="false" dtr="false" t="normal">#REF!</f>
        <v>#REF!</v>
      </c>
      <c r="J34" s="103" t="e">
        <f aca="false" ca="false" dt2D="false" dtr="false" t="normal">#REF!</f>
        <v>#REF!</v>
      </c>
      <c r="K34" s="103" t="e">
        <f aca="false" ca="false" dt2D="false" dtr="false" t="normal">#REF!</f>
        <v>#REF!</v>
      </c>
    </row>
    <row outlineLevel="0" r="35">
      <c r="B35" s="53" t="s">
        <v>171</v>
      </c>
      <c r="I35" s="100" t="e">
        <f aca="false" ca="false" dt2D="false" dtr="false" t="normal">I33-I34</f>
        <v>#REF!</v>
      </c>
      <c r="J35" s="100" t="e">
        <f aca="false" ca="false" dt2D="false" dtr="false" t="normal">J33-J34</f>
        <v>#REF!</v>
      </c>
      <c r="K35" s="100" t="e">
        <f aca="false" ca="false" dt2D="false" dtr="false" t="normal">K33-K34</f>
        <v>#REF!</v>
      </c>
    </row>
    <row outlineLevel="0" r="36">
      <c r="I36" s="100" t="n"/>
    </row>
    <row ht="18.75" outlineLevel="0" r="37">
      <c r="A37" s="101" t="n"/>
      <c r="B37" s="102" t="s">
        <v>182</v>
      </c>
      <c r="C37" s="103" t="n"/>
      <c r="D37" s="103" t="n"/>
      <c r="E37" s="103" t="n"/>
      <c r="F37" s="103" t="n"/>
      <c r="G37" s="103" t="n"/>
      <c r="H37" s="103" t="n"/>
      <c r="I37" s="103" t="n"/>
      <c r="J37" s="103" t="n"/>
      <c r="K37" s="103" t="n"/>
    </row>
    <row ht="18.75" outlineLevel="0" r="38">
      <c r="A38" s="101" t="n"/>
      <c r="B38" s="102" t="s">
        <v>186</v>
      </c>
      <c r="C38" s="103" t="n"/>
      <c r="D38" s="103" t="n"/>
      <c r="E38" s="103" t="n"/>
      <c r="F38" s="103" t="n"/>
      <c r="G38" s="103" t="n"/>
      <c r="H38" s="103" t="n"/>
      <c r="I38" s="103" t="n"/>
      <c r="J38" s="103" t="n"/>
      <c r="K38" s="103" t="n"/>
    </row>
    <row outlineLevel="0" r="39">
      <c r="I39" s="105" t="n"/>
      <c r="J39" s="105" t="n"/>
      <c r="K39" s="105" t="n"/>
    </row>
    <row ht="72" outlineLevel="0" r="40">
      <c r="C40" s="107" t="s">
        <v>181</v>
      </c>
      <c r="D40" s="107" t="s">
        <v>178</v>
      </c>
      <c r="E40" s="107" t="s">
        <v>179</v>
      </c>
      <c r="F40" s="108" t="s">
        <v>180</v>
      </c>
      <c r="G40" s="108" t="s">
        <v>178</v>
      </c>
      <c r="H40" s="108" t="s">
        <v>179</v>
      </c>
      <c r="I40" s="109" t="s">
        <v>181</v>
      </c>
      <c r="J40" s="109" t="s">
        <v>178</v>
      </c>
      <c r="K40" s="109" t="s">
        <v>179</v>
      </c>
      <c r="L40" s="100" t="n"/>
      <c r="M40" s="100" t="n"/>
      <c r="N40" s="100" t="n"/>
      <c r="O40" s="54" t="s">
        <v>173</v>
      </c>
      <c r="P40" s="54" t="s">
        <v>174</v>
      </c>
      <c r="Q40" s="53" t="n"/>
      <c r="R40" s="110" t="s">
        <v>175</v>
      </c>
      <c r="S40" s="54" t="s">
        <v>176</v>
      </c>
    </row>
    <row outlineLevel="0" r="41">
      <c r="C41" s="111" t="n">
        <f aca="false" ca="false" dt2D="false" dtr="false" t="normal">SUM(D41:E41)</f>
        <v>14397930</v>
      </c>
      <c r="D41" s="111" t="n">
        <f aca="false" ca="false" dt2D="false" dtr="false" t="normal">D28+'прил. 3 по неМП 2023'!D29</f>
        <v>5861107.329999998</v>
      </c>
      <c r="E41" s="111" t="n">
        <f aca="false" ca="false" dt2D="false" dtr="false" t="normal">E28+'прил. 3 по неМП 2023'!E29</f>
        <v>8536822.670000002</v>
      </c>
      <c r="F41" s="100" t="e">
        <f aca="false" ca="false" dt2D="false" dtr="false" t="normal">F28+'прил. 3 по неМП 2023'!F29</f>
        <v>#REF!</v>
      </c>
      <c r="G41" s="100" t="e">
        <f aca="false" ca="false" dt2D="false" dtr="false" t="normal">G28+'прил. 3 по неМП 2023'!G29</f>
        <v>#REF!</v>
      </c>
      <c r="H41" s="100" t="e">
        <f aca="false" ca="false" dt2D="false" dtr="false" t="normal">H28+'прил. 3 по неМП 2023'!H29</f>
        <v>#REF!</v>
      </c>
      <c r="I41" s="117" t="e">
        <f aca="false" ca="false" dt2D="false" dtr="false" t="normal">SUM(J41:K41)</f>
        <v>#REF!</v>
      </c>
      <c r="J41" s="117" t="e">
        <f aca="false" ca="false" dt2D="false" dtr="false" t="normal">J28+'прил. 3 по неМП 2023'!J29</f>
        <v>#REF!</v>
      </c>
      <c r="K41" s="117" t="e">
        <f aca="false" ca="false" dt2D="false" dtr="false" t="normal">K28+'прил. 3 по неМП 2023'!K29</f>
        <v>#REF!</v>
      </c>
      <c r="L41" s="89" t="n"/>
      <c r="M41" s="89" t="n"/>
      <c r="N41" s="89" t="n"/>
      <c r="O41" s="112" t="n"/>
    </row>
    <row outlineLevel="0" r="42">
      <c r="C42" s="100" t="n"/>
      <c r="D42" s="100" t="n">
        <v>5011103.9</v>
      </c>
      <c r="J42" s="100" t="n"/>
      <c r="K42" s="100" t="n"/>
      <c r="L42" s="89" t="n"/>
    </row>
    <row outlineLevel="0" r="43">
      <c r="D43" s="100" t="n">
        <f aca="false" ca="false" dt2D="false" dtr="false" t="normal">D41-D42</f>
        <v>850003.4299999978</v>
      </c>
      <c r="J43" s="100" t="n"/>
      <c r="K43" s="100" t="n"/>
      <c r="L43" s="89" t="n"/>
    </row>
    <row outlineLevel="0" r="44">
      <c r="E44" s="118" t="n"/>
      <c r="F44" s="113" t="n"/>
      <c r="G44" s="100" t="n"/>
      <c r="H44" s="100" t="n"/>
      <c r="I44" s="113" t="e">
        <f aca="false" ca="false" dt2D="false" dtr="false" t="normal">#REF!</f>
        <v>#REF!</v>
      </c>
      <c r="J44" s="113" t="e">
        <f aca="false" ca="false" dt2D="false" dtr="false" t="normal">#REF!</f>
        <v>#REF!</v>
      </c>
      <c r="K44" s="113" t="e">
        <f aca="false" ca="false" dt2D="false" dtr="false" t="normal">#REF!</f>
        <v>#REF!</v>
      </c>
      <c r="L44" s="113" t="n"/>
    </row>
    <row outlineLevel="0" r="45">
      <c r="E45" s="113" t="n"/>
      <c r="F45" s="113" t="n"/>
      <c r="G45" s="113" t="n"/>
      <c r="H45" s="113" t="n"/>
      <c r="I45" s="113" t="e">
        <f aca="false" ca="false" dt2D="false" dtr="false" t="normal">I41-I44</f>
        <v>#REF!</v>
      </c>
      <c r="J45" s="113" t="e">
        <f aca="false" ca="false" dt2D="false" dtr="false" t="normal">J41-J44</f>
        <v>#REF!</v>
      </c>
      <c r="K45" s="113" t="e">
        <f aca="false" ca="false" dt2D="false" dtr="false" t="normal">K41-K44</f>
        <v>#REF!</v>
      </c>
      <c r="L45" s="113" t="n"/>
    </row>
    <row outlineLevel="0" r="46">
      <c r="L46" s="89" t="n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1" fitToWidth="1" orientation="portrait" paperHeight="297mm" paperSize="9" paperWidth="210mm" scale="100"/>
  <headerFooter>
    <oddHeader>&amp;C&amp;14&amp;"Arial Cyr,Regular"&amp;P&amp;12&amp;"-,Regular"</oddHeader>
  </headerFooter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46"/>
  <sheetViews>
    <sheetView showZeros="true" workbookViewId="0">
      <pane activePane="bottomRight" state="frozen" topLeftCell="C9" xSplit="2" ySplit="8"/>
    </sheetView>
  </sheetViews>
  <sheetFormatPr baseColWidth="8" customHeight="false" defaultColWidth="12.6244119994986" defaultRowHeight="18" zeroHeight="false"/>
  <cols>
    <col customWidth="true" max="1" min="1" outlineLevel="0" style="52" width="7.90914016720724"/>
    <col customWidth="true" max="2" min="2" outlineLevel="0" style="53" width="30.2554284158924"/>
    <col customWidth="true" max="3" min="3" outlineLevel="0" style="54" width="20.8410705715635"/>
    <col customWidth="true" max="4" min="4" outlineLevel="0" style="54" width="16.1959336848268"/>
    <col customWidth="true" max="5" min="5" outlineLevel="0" style="54" width="16.4441058865264"/>
    <col customWidth="true" max="6" min="6" outlineLevel="0" style="54" width="14.5612348589924"/>
    <col customWidth="true" max="7" min="7" outlineLevel="0" style="54" width="16.9458446611238"/>
    <col customWidth="true" max="8" min="8" outlineLevel="0" style="54" width="16.1959336848268"/>
    <col customWidth="true" max="9" min="9" outlineLevel="0" style="54" width="16.9458446611238"/>
    <col bestFit="true" customWidth="true" max="10" min="10" outlineLevel="0" style="54" width="15.942367111929"/>
    <col customWidth="true" max="11" min="11" outlineLevel="0" style="54" width="17.825238139463"/>
    <col bestFit="true" customWidth="true" max="13" min="12" outlineLevel="0" style="53" width="16.1959336848268"/>
    <col bestFit="true" customWidth="true" max="14" min="14" outlineLevel="0" width="16.1959336848268"/>
  </cols>
  <sheetData>
    <row outlineLevel="0" r="1">
      <c r="A1" s="55" t="n"/>
      <c r="B1" s="56" t="n"/>
      <c r="C1" s="57" t="n"/>
      <c r="D1" s="57" t="n"/>
      <c r="E1" s="57" t="n"/>
      <c r="F1" s="57" t="n"/>
      <c r="G1" s="57" t="n"/>
      <c r="H1" s="57" t="n"/>
      <c r="I1" s="57" t="n"/>
      <c r="J1" s="57" t="n"/>
      <c r="K1" s="58" t="s">
        <v>183</v>
      </c>
    </row>
    <row outlineLevel="0" r="2">
      <c r="A2" s="55" t="n"/>
      <c r="B2" s="56" t="n"/>
      <c r="C2" s="57" t="n"/>
      <c r="D2" s="57" t="n"/>
      <c r="E2" s="57" t="n"/>
      <c r="F2" s="57" t="n"/>
      <c r="G2" s="57" t="n"/>
      <c r="H2" s="57" t="n"/>
      <c r="I2" s="57" t="n"/>
      <c r="J2" s="57" t="n"/>
      <c r="K2" s="58" t="s">
        <v>184</v>
      </c>
    </row>
    <row outlineLevel="0" r="3">
      <c r="A3" s="55" t="n"/>
      <c r="B3" s="56" t="n"/>
      <c r="C3" s="57" t="n"/>
      <c r="D3" s="57" t="n"/>
      <c r="E3" s="57" t="n"/>
      <c r="F3" s="57" t="n"/>
      <c r="G3" s="57" t="n"/>
      <c r="H3" s="57" t="n"/>
      <c r="I3" s="57" t="n"/>
      <c r="J3" s="57" t="n"/>
      <c r="K3" s="58" t="n"/>
    </row>
    <row ht="18.75" outlineLevel="0" r="4">
      <c r="B4" s="59" t="s">
        <v>187</v>
      </c>
      <c r="C4" s="59" t="s"/>
      <c r="D4" s="59" t="s"/>
      <c r="E4" s="59" t="s"/>
      <c r="F4" s="59" t="s"/>
      <c r="G4" s="59" t="s"/>
      <c r="H4" s="59" t="s"/>
      <c r="I4" s="59" t="s"/>
      <c r="J4" s="59" t="s"/>
      <c r="K4" s="59" t="s"/>
    </row>
    <row ht="18.75" outlineLevel="0" r="5">
      <c r="A5" s="60" t="n"/>
      <c r="B5" s="61" t="n"/>
      <c r="C5" s="62" t="n"/>
      <c r="D5" s="62" t="n"/>
      <c r="E5" s="62" t="n"/>
      <c r="F5" s="62" t="n"/>
      <c r="G5" s="62" t="n"/>
      <c r="H5" s="62" t="n"/>
      <c r="I5" s="62" t="n"/>
      <c r="J5" s="62" t="n"/>
      <c r="K5" s="62" t="s">
        <v>188</v>
      </c>
    </row>
    <row customHeight="true" ht="17.4500007629395" outlineLevel="0" r="6">
      <c r="A6" s="84" t="s">
        <v>130</v>
      </c>
      <c r="B6" s="64" t="s">
        <v>3</v>
      </c>
      <c r="C6" s="65" t="e">
        <f aca="false" ca="false" dt2D="false" dtr="false" t="normal">'прил. 2 по МП к ПЗ 2022'!C6:C7</f>
        <v>#REF!</v>
      </c>
      <c r="D6" s="65" t="s">
        <v>131</v>
      </c>
      <c r="E6" s="119" t="s"/>
      <c r="F6" s="120" t="s">
        <v>132</v>
      </c>
      <c r="G6" s="69" t="s"/>
      <c r="H6" s="121" t="s"/>
      <c r="I6" s="122" t="str">
        <f aca="false" ca="false" dt2D="false" dtr="false" t="normal">'прил. 2 по МП к ПЗ 2022'!I6:I7</f>
        <v>Проект бюджета города Ставрополя </v>
      </c>
      <c r="J6" s="122" t="s">
        <v>131</v>
      </c>
      <c r="K6" s="123" t="s"/>
    </row>
    <row customHeight="true" ht="113.449996948242" outlineLevel="0" r="7">
      <c r="A7" s="114" t="n"/>
      <c r="B7" s="75" t="s"/>
      <c r="C7" s="76" t="s"/>
      <c r="D7" s="77" t="s">
        <v>134</v>
      </c>
      <c r="E7" s="77" t="s">
        <v>135</v>
      </c>
      <c r="F7" s="78" t="s">
        <v>136</v>
      </c>
      <c r="G7" s="78" t="s">
        <v>137</v>
      </c>
      <c r="H7" s="78" t="s">
        <v>138</v>
      </c>
      <c r="I7" s="124" t="s"/>
      <c r="J7" s="122" t="s">
        <v>134</v>
      </c>
      <c r="K7" s="125" t="s">
        <v>135</v>
      </c>
    </row>
    <row outlineLevel="0" r="8">
      <c r="A8" s="63" t="n"/>
      <c r="B8" s="64" t="n">
        <v>1</v>
      </c>
      <c r="C8" s="81" t="s">
        <v>139</v>
      </c>
      <c r="D8" s="81" t="s">
        <v>140</v>
      </c>
      <c r="E8" s="81" t="s">
        <v>141</v>
      </c>
      <c r="F8" s="82" t="s">
        <v>189</v>
      </c>
      <c r="G8" s="82" t="s">
        <v>142</v>
      </c>
      <c r="H8" s="82" t="s">
        <v>143</v>
      </c>
      <c r="I8" s="126" t="s">
        <v>144</v>
      </c>
      <c r="J8" s="126" t="s">
        <v>190</v>
      </c>
      <c r="K8" s="126" t="s">
        <v>37</v>
      </c>
    </row>
    <row ht="47.25" outlineLevel="0" r="9">
      <c r="A9" s="63" t="s">
        <v>49</v>
      </c>
      <c r="B9" s="85" t="s">
        <v>145</v>
      </c>
      <c r="C9" s="86" t="n">
        <v>6121830</v>
      </c>
      <c r="D9" s="86" t="n">
        <v>2242272.08</v>
      </c>
      <c r="E9" s="86" t="n">
        <v>3879557.92</v>
      </c>
      <c r="F9" s="87" t="e">
        <f aca="false" ca="false" dt2D="false" dtr="false" t="normal">SUM(G9:H9)</f>
        <v>#REF!</v>
      </c>
      <c r="G9" s="87" t="e">
        <f aca="false" ca="false" dt2D="false" dtr="false" t="normal">J9-D9</f>
        <v>#REF!</v>
      </c>
      <c r="H9" s="87" t="e">
        <f aca="false" ca="false" dt2D="false" dtr="false" t="normal">K9-E9</f>
        <v>#REF!</v>
      </c>
      <c r="I9" s="127" t="e">
        <f aca="false" ca="false" dt2D="false" dtr="false" t="normal">#REF!</f>
        <v>#REF!</v>
      </c>
      <c r="J9" s="127" t="e">
        <f aca="false" ca="false" dt2D="false" dtr="false" t="normal">I9-K9</f>
        <v>#REF!</v>
      </c>
      <c r="K9" s="127" t="e">
        <f aca="false" ca="false" dt2D="false" dtr="false" t="normal">#REF!+#REF!+#REF!+#REF!+#REF!+#REF!+#REF!+#REF!+#REF!+#REF!</f>
        <v>#REF!</v>
      </c>
      <c r="L9" s="89" t="e">
        <f aca="false" ca="false" dt2D="false" dtr="false" t="normal">#REF!</f>
        <v>#REF!</v>
      </c>
      <c r="M9" s="89" t="e">
        <f aca="false" ca="false" dt2D="false" dtr="false" t="normal">I9-L9</f>
        <v>#REF!</v>
      </c>
    </row>
    <row customFormat="true" customHeight="true" ht="45.75" outlineLevel="0" r="10" s="90">
      <c r="A10" s="63" t="s">
        <v>17</v>
      </c>
      <c r="B10" s="85" t="s">
        <v>146</v>
      </c>
      <c r="C10" s="86" t="n">
        <v>5431.46</v>
      </c>
      <c r="D10" s="86" t="n">
        <v>5431.46</v>
      </c>
      <c r="E10" s="86" t="n">
        <v>0</v>
      </c>
      <c r="F10" s="87" t="e">
        <f aca="false" ca="false" dt2D="false" dtr="false" t="normal">SUM(G10:H10)</f>
        <v>#REF!</v>
      </c>
      <c r="G10" s="87" t="e">
        <f aca="false" ca="false" dt2D="false" dtr="false" t="normal">J10-D10</f>
        <v>#REF!</v>
      </c>
      <c r="H10" s="87" t="n">
        <f aca="false" ca="false" dt2D="false" dtr="false" t="normal">K10-E10</f>
        <v>0</v>
      </c>
      <c r="I10" s="127" t="e">
        <f aca="false" ca="false" dt2D="false" dtr="false" t="normal">#REF!</f>
        <v>#REF!</v>
      </c>
      <c r="J10" s="127" t="e">
        <f aca="false" ca="false" dt2D="false" dtr="false" t="normal">I10-K10</f>
        <v>#REF!</v>
      </c>
      <c r="K10" s="127" t="n">
        <v>0</v>
      </c>
      <c r="L10" s="89" t="e">
        <f aca="false" ca="false" dt2D="false" dtr="false" t="normal">#REF!</f>
        <v>#REF!</v>
      </c>
      <c r="M10" s="89" t="e">
        <f aca="false" ca="false" dt2D="false" dtr="false" t="normal">I10-L10</f>
        <v>#REF!</v>
      </c>
    </row>
    <row customFormat="true" customHeight="true" ht="42" outlineLevel="0" r="11" s="90">
      <c r="A11" s="63" t="s">
        <v>19</v>
      </c>
      <c r="B11" s="85" t="s">
        <v>147</v>
      </c>
      <c r="C11" s="86" t="n">
        <v>4348167.26</v>
      </c>
      <c r="D11" s="86" t="n">
        <v>89116.2999999998</v>
      </c>
      <c r="E11" s="86" t="n">
        <v>4259050.96</v>
      </c>
      <c r="F11" s="87" t="e">
        <f aca="false" ca="false" dt2D="false" dtr="false" t="normal">SUM(G11:H11)</f>
        <v>#REF!</v>
      </c>
      <c r="G11" s="87" t="e">
        <f aca="false" ca="false" dt2D="false" dtr="false" t="normal">J11-D11</f>
        <v>#REF!</v>
      </c>
      <c r="H11" s="87" t="e">
        <f aca="false" ca="false" dt2D="false" dtr="false" t="normal">K11-E11</f>
        <v>#REF!</v>
      </c>
      <c r="I11" s="127" t="e">
        <f aca="false" ca="false" dt2D="false" dtr="false" t="normal">#REF!</f>
        <v>#REF!</v>
      </c>
      <c r="J11" s="127" t="e">
        <f aca="false" ca="false" dt2D="false" dtr="false" t="normal">I11-K11</f>
        <v>#REF!</v>
      </c>
      <c r="K11" s="127" t="e">
        <f aca="false" ca="false" dt2D="false" dtr="false" t="normal">#REF!</f>
        <v>#REF!</v>
      </c>
      <c r="L11" s="89" t="e">
        <f aca="false" ca="false" dt2D="false" dtr="false" t="normal">#REF!</f>
        <v>#REF!</v>
      </c>
      <c r="M11" s="89" t="e">
        <f aca="false" ca="false" dt2D="false" dtr="false" t="normal">I11-L11</f>
        <v>#REF!</v>
      </c>
    </row>
    <row customHeight="true" ht="54" outlineLevel="0" r="12">
      <c r="A12" s="115" t="s">
        <v>21</v>
      </c>
      <c r="B12" s="85" t="s">
        <v>148</v>
      </c>
      <c r="C12" s="86" t="n">
        <v>957509.71</v>
      </c>
      <c r="D12" s="86" t="n">
        <v>903041.49</v>
      </c>
      <c r="E12" s="86" t="n">
        <v>54468.22</v>
      </c>
      <c r="F12" s="87" t="e">
        <f aca="false" ca="false" dt2D="false" dtr="false" t="normal">SUM(G12:H12)</f>
        <v>#REF!</v>
      </c>
      <c r="G12" s="87" t="e">
        <f aca="false" ca="false" dt2D="false" dtr="false" t="normal">J12-D12</f>
        <v>#REF!</v>
      </c>
      <c r="H12" s="87" t="e">
        <f aca="false" ca="false" dt2D="false" dtr="false" t="normal">K12-E12</f>
        <v>#REF!</v>
      </c>
      <c r="I12" s="127" t="e">
        <f aca="false" ca="false" dt2D="false" dtr="false" t="normal">#REF!</f>
        <v>#REF!</v>
      </c>
      <c r="J12" s="127" t="e">
        <f aca="false" ca="false" dt2D="false" dtr="false" t="normal">I12-K12</f>
        <v>#REF!</v>
      </c>
      <c r="K12" s="127" t="e">
        <f aca="false" ca="false" dt2D="false" dtr="false" t="normal">#REF!+#REF!+#REF!+#REF!+#REF!</f>
        <v>#REF!</v>
      </c>
      <c r="L12" s="89" t="e">
        <f aca="false" ca="false" dt2D="false" dtr="false" t="normal">#REF!</f>
        <v>#REF!</v>
      </c>
      <c r="M12" s="89" t="e">
        <f aca="false" ca="false" dt2D="false" dtr="false" t="normal">I12-L12</f>
        <v>#REF!</v>
      </c>
    </row>
    <row customFormat="true" ht="47.25" outlineLevel="0" r="13" s="90">
      <c r="A13" s="63" t="s">
        <v>23</v>
      </c>
      <c r="B13" s="85" t="s">
        <v>149</v>
      </c>
      <c r="C13" s="86" t="n">
        <v>9488.3</v>
      </c>
      <c r="D13" s="86" t="n">
        <v>9488.3</v>
      </c>
      <c r="E13" s="86" t="n">
        <v>0</v>
      </c>
      <c r="F13" s="87" t="e">
        <f aca="false" ca="false" dt2D="false" dtr="false" t="normal">SUM(G13:H13)</f>
        <v>#REF!</v>
      </c>
      <c r="G13" s="87" t="e">
        <f aca="false" ca="false" dt2D="false" dtr="false" t="normal">J13-D13</f>
        <v>#REF!</v>
      </c>
      <c r="H13" s="87" t="n">
        <f aca="false" ca="false" dt2D="false" dtr="false" t="normal">K13-E13</f>
        <v>0</v>
      </c>
      <c r="I13" s="127" t="e">
        <f aca="false" ca="false" dt2D="false" dtr="false" t="normal">#REF!</f>
        <v>#REF!</v>
      </c>
      <c r="J13" s="127" t="e">
        <f aca="false" ca="false" dt2D="false" dtr="false" t="normal">I13-K13</f>
        <v>#REF!</v>
      </c>
      <c r="K13" s="127" t="n">
        <v>0</v>
      </c>
      <c r="L13" s="89" t="e">
        <f aca="false" ca="false" dt2D="false" dtr="false" t="normal">#REF!</f>
        <v>#REF!</v>
      </c>
      <c r="M13" s="89" t="e">
        <f aca="false" ca="false" dt2D="false" dtr="false" t="normal">I13-L13</f>
        <v>#REF!</v>
      </c>
    </row>
    <row customFormat="true" ht="47.25" outlineLevel="0" r="14" s="90">
      <c r="A14" s="63" t="s">
        <v>25</v>
      </c>
      <c r="B14" s="85" t="s">
        <v>150</v>
      </c>
      <c r="C14" s="86" t="n">
        <v>37099.08</v>
      </c>
      <c r="D14" s="86" t="n">
        <v>7404.63</v>
      </c>
      <c r="E14" s="86" t="n">
        <v>29694.45</v>
      </c>
      <c r="F14" s="87" t="e">
        <f aca="false" ca="false" dt2D="false" dtr="false" t="normal">SUM(G14:H14)</f>
        <v>#REF!</v>
      </c>
      <c r="G14" s="87" t="e">
        <f aca="false" ca="false" dt2D="false" dtr="false" t="normal">J14-D14</f>
        <v>#REF!</v>
      </c>
      <c r="H14" s="87" t="e">
        <f aca="false" ca="false" dt2D="false" dtr="false" t="normal">K14-E14</f>
        <v>#REF!</v>
      </c>
      <c r="I14" s="127" t="e">
        <f aca="false" ca="false" dt2D="false" dtr="false" t="normal">#REF!</f>
        <v>#REF!</v>
      </c>
      <c r="J14" s="127" t="e">
        <f aca="false" ca="false" dt2D="false" dtr="false" t="normal">I14-K14</f>
        <v>#REF!</v>
      </c>
      <c r="K14" s="127" t="e">
        <f aca="false" ca="false" dt2D="false" dtr="false" t="normal">#REF!</f>
        <v>#REF!</v>
      </c>
      <c r="L14" s="89" t="e">
        <f aca="false" ca="false" dt2D="false" dtr="false" t="normal">#REF!</f>
        <v>#REF!</v>
      </c>
      <c r="M14" s="89" t="e">
        <f aca="false" ca="false" dt2D="false" dtr="false" t="normal">I14-L14</f>
        <v>#REF!</v>
      </c>
    </row>
    <row ht="31.5" outlineLevel="0" r="15">
      <c r="A15" s="63" t="s">
        <v>27</v>
      </c>
      <c r="B15" s="85" t="s">
        <v>151</v>
      </c>
      <c r="C15" s="86" t="n">
        <v>547452.96</v>
      </c>
      <c r="D15" s="86" t="n">
        <v>522177.3</v>
      </c>
      <c r="E15" s="86" t="n">
        <v>25275.66</v>
      </c>
      <c r="F15" s="87" t="e">
        <f aca="false" ca="false" dt2D="false" dtr="false" t="normal">SUM(G15:H15)</f>
        <v>#REF!</v>
      </c>
      <c r="G15" s="87" t="e">
        <f aca="false" ca="false" dt2D="false" dtr="false" t="normal">J15-D15</f>
        <v>#REF!</v>
      </c>
      <c r="H15" s="87" t="e">
        <f aca="false" ca="false" dt2D="false" dtr="false" t="normal">K15-E15</f>
        <v>#REF!</v>
      </c>
      <c r="I15" s="127" t="e">
        <f aca="false" ca="false" dt2D="false" dtr="false" t="normal">#REF!</f>
        <v>#REF!</v>
      </c>
      <c r="J15" s="127" t="e">
        <f aca="false" ca="false" dt2D="false" dtr="false" t="normal">I15-K15</f>
        <v>#REF!</v>
      </c>
      <c r="K15" s="127" t="e">
        <f aca="false" ca="false" dt2D="false" dtr="false" t="normal">#REF!+#REF!</f>
        <v>#REF!</v>
      </c>
      <c r="L15" s="89" t="e">
        <f aca="false" ca="false" dt2D="false" dtr="false" t="normal">#REF!</f>
        <v>#REF!</v>
      </c>
      <c r="M15" s="89" t="e">
        <f aca="false" ca="false" dt2D="false" dtr="false" t="normal">I15-L15</f>
        <v>#REF!</v>
      </c>
    </row>
    <row ht="47.25" outlineLevel="0" r="16">
      <c r="A16" s="63" t="s">
        <v>30</v>
      </c>
      <c r="B16" s="85" t="s">
        <v>152</v>
      </c>
      <c r="C16" s="86" t="n">
        <v>218608.84</v>
      </c>
      <c r="D16" s="86" t="n">
        <v>218608.84</v>
      </c>
      <c r="E16" s="86" t="n">
        <v>0</v>
      </c>
      <c r="F16" s="87" t="e">
        <f aca="false" ca="false" dt2D="false" dtr="false" t="normal">SUM(G16:H16)</f>
        <v>#REF!</v>
      </c>
      <c r="G16" s="87" t="e">
        <f aca="false" ca="false" dt2D="false" dtr="false" t="normal">J16-D16</f>
        <v>#REF!</v>
      </c>
      <c r="H16" s="87" t="n">
        <f aca="false" ca="false" dt2D="false" dtr="false" t="normal">K16-E16</f>
        <v>0</v>
      </c>
      <c r="I16" s="127" t="e">
        <f aca="false" ca="false" dt2D="false" dtr="false" t="normal">#REF!</f>
        <v>#REF!</v>
      </c>
      <c r="J16" s="127" t="e">
        <f aca="false" ca="false" dt2D="false" dtr="false" t="normal">I16-K16</f>
        <v>#REF!</v>
      </c>
      <c r="K16" s="127" t="n">
        <v>0</v>
      </c>
      <c r="L16" s="89" t="e">
        <f aca="false" ca="false" dt2D="false" dtr="false" t="normal">#REF!</f>
        <v>#REF!</v>
      </c>
      <c r="M16" s="89" t="e">
        <f aca="false" ca="false" dt2D="false" dtr="false" t="normal">I16-L16</f>
        <v>#REF!</v>
      </c>
    </row>
    <row customFormat="true" ht="31.5" outlineLevel="0" r="17" s="90">
      <c r="A17" s="63" t="s">
        <v>44</v>
      </c>
      <c r="B17" s="85" t="s">
        <v>153</v>
      </c>
      <c r="C17" s="86" t="n">
        <v>12623.92</v>
      </c>
      <c r="D17" s="86" t="n">
        <v>12623.92</v>
      </c>
      <c r="E17" s="86" t="n">
        <v>0</v>
      </c>
      <c r="F17" s="87" t="e">
        <f aca="false" ca="false" dt2D="false" dtr="false" t="normal">SUM(G17:H17)</f>
        <v>#REF!</v>
      </c>
      <c r="G17" s="87" t="e">
        <f aca="false" ca="false" dt2D="false" dtr="false" t="normal">J17-D17</f>
        <v>#REF!</v>
      </c>
      <c r="H17" s="87" t="n">
        <f aca="false" ca="false" dt2D="false" dtr="false" t="normal">K17-E17</f>
        <v>0</v>
      </c>
      <c r="I17" s="127" t="e">
        <f aca="false" ca="false" dt2D="false" dtr="false" t="normal">#REF!</f>
        <v>#REF!</v>
      </c>
      <c r="J17" s="127" t="e">
        <f aca="false" ca="false" dt2D="false" dtr="false" t="normal">I17-K17</f>
        <v>#REF!</v>
      </c>
      <c r="K17" s="127" t="n">
        <v>0</v>
      </c>
      <c r="L17" s="89" t="e">
        <f aca="false" ca="false" dt2D="false" dtr="false" t="normal">#REF!</f>
        <v>#REF!</v>
      </c>
      <c r="M17" s="89" t="e">
        <f aca="false" ca="false" dt2D="false" dtr="false" t="normal">I17-L17</f>
        <v>#REF!</v>
      </c>
    </row>
    <row customFormat="true" ht="63" outlineLevel="0" r="18" s="90">
      <c r="A18" s="63" t="s">
        <v>37</v>
      </c>
      <c r="B18" s="85" t="s">
        <v>154</v>
      </c>
      <c r="C18" s="86" t="n">
        <v>228061</v>
      </c>
      <c r="D18" s="86" t="n">
        <v>228061</v>
      </c>
      <c r="E18" s="86" t="n">
        <v>0</v>
      </c>
      <c r="F18" s="87" t="e">
        <f aca="false" ca="false" dt2D="false" dtr="false" t="normal">SUM(G18:H18)</f>
        <v>#REF!</v>
      </c>
      <c r="G18" s="87" t="e">
        <f aca="false" ca="false" dt2D="false" dtr="false" t="normal">J18-D18</f>
        <v>#REF!</v>
      </c>
      <c r="H18" s="87" t="n">
        <f aca="false" ca="false" dt2D="false" dtr="false" t="normal">K18-E18</f>
        <v>0</v>
      </c>
      <c r="I18" s="127" t="e">
        <f aca="false" ca="false" dt2D="false" dtr="false" t="normal">#REF!</f>
        <v>#REF!</v>
      </c>
      <c r="J18" s="127" t="e">
        <f aca="false" ca="false" dt2D="false" dtr="false" t="normal">I18-K18</f>
        <v>#REF!</v>
      </c>
      <c r="K18" s="127" t="n">
        <v>0</v>
      </c>
      <c r="L18" s="89" t="e">
        <f aca="false" ca="false" dt2D="false" dtr="false" t="normal">#REF!</f>
        <v>#REF!</v>
      </c>
      <c r="M18" s="89" t="e">
        <f aca="false" ca="false" dt2D="false" dtr="false" t="normal">I18-L18</f>
        <v>#REF!</v>
      </c>
    </row>
    <row customHeight="true" ht="59.25" outlineLevel="0" r="19">
      <c r="A19" s="63" t="s">
        <v>32</v>
      </c>
      <c r="B19" s="85" t="s">
        <v>155</v>
      </c>
      <c r="C19" s="86" t="n">
        <v>8310.27</v>
      </c>
      <c r="D19" s="86" t="n">
        <v>8310.27</v>
      </c>
      <c r="E19" s="86" t="n">
        <v>0</v>
      </c>
      <c r="F19" s="87" t="e">
        <f aca="false" ca="false" dt2D="false" dtr="false" t="normal">SUM(G19:H19)</f>
        <v>#REF!</v>
      </c>
      <c r="G19" s="87" t="e">
        <f aca="false" ca="false" dt2D="false" dtr="false" t="normal">J19-D19</f>
        <v>#REF!</v>
      </c>
      <c r="H19" s="87" t="n">
        <f aca="false" ca="false" dt2D="false" dtr="false" t="normal">K19-E19</f>
        <v>0</v>
      </c>
      <c r="I19" s="127" t="e">
        <f aca="false" ca="false" dt2D="false" dtr="false" t="normal">#REF!</f>
        <v>#REF!</v>
      </c>
      <c r="J19" s="127" t="e">
        <f aca="false" ca="false" dt2D="false" dtr="false" t="normal">I19-K19</f>
        <v>#REF!</v>
      </c>
      <c r="K19" s="127" t="n">
        <v>0</v>
      </c>
      <c r="L19" s="89" t="e">
        <f aca="false" ca="false" dt2D="false" dtr="false" t="normal">#REF!</f>
        <v>#REF!</v>
      </c>
      <c r="M19" s="89" t="e">
        <f aca="false" ca="false" dt2D="false" dtr="false" t="normal">I19-L19</f>
        <v>#REF!</v>
      </c>
    </row>
    <row ht="47.25" outlineLevel="0" r="20">
      <c r="A20" s="63" t="s">
        <v>46</v>
      </c>
      <c r="B20" s="85" t="s">
        <v>156</v>
      </c>
      <c r="C20" s="86" t="n">
        <v>123572.68</v>
      </c>
      <c r="D20" s="86" t="n">
        <v>123572.68</v>
      </c>
      <c r="E20" s="86" t="n">
        <v>0</v>
      </c>
      <c r="F20" s="87" t="e">
        <f aca="false" ca="false" dt2D="false" dtr="false" t="normal">SUM(G20:H20)</f>
        <v>#REF!</v>
      </c>
      <c r="G20" s="87" t="e">
        <f aca="false" ca="false" dt2D="false" dtr="false" t="normal">J20-D20</f>
        <v>#REF!</v>
      </c>
      <c r="H20" s="87" t="n">
        <f aca="false" ca="false" dt2D="false" dtr="false" t="normal">K20-E20</f>
        <v>0</v>
      </c>
      <c r="I20" s="127" t="e">
        <f aca="false" ca="false" dt2D="false" dtr="false" t="normal">#REF!</f>
        <v>#REF!</v>
      </c>
      <c r="J20" s="127" t="e">
        <f aca="false" ca="false" dt2D="false" dtr="false" t="normal">I20-K20</f>
        <v>#REF!</v>
      </c>
      <c r="K20" s="127" t="n">
        <v>0</v>
      </c>
      <c r="L20" s="89" t="e">
        <f aca="false" ca="false" dt2D="false" dtr="false" t="normal">#REF!</f>
        <v>#REF!</v>
      </c>
      <c r="M20" s="89" t="e">
        <f aca="false" ca="false" dt2D="false" dtr="false" t="normal">I20-L20</f>
        <v>#REF!</v>
      </c>
    </row>
    <row customFormat="true" ht="63" outlineLevel="0" r="21" s="90">
      <c r="A21" s="63" t="s">
        <v>34</v>
      </c>
      <c r="B21" s="85" t="s">
        <v>157</v>
      </c>
      <c r="C21" s="86" t="n">
        <v>260</v>
      </c>
      <c r="D21" s="86" t="n">
        <v>260</v>
      </c>
      <c r="E21" s="86" t="n">
        <v>0</v>
      </c>
      <c r="F21" s="87" t="e">
        <f aca="false" ca="false" dt2D="false" dtr="false" t="normal">SUM(G21:H21)</f>
        <v>#REF!</v>
      </c>
      <c r="G21" s="87" t="e">
        <f aca="false" ca="false" dt2D="false" dtr="false" t="normal">J21-D21</f>
        <v>#REF!</v>
      </c>
      <c r="H21" s="87" t="n">
        <f aca="false" ca="false" dt2D="false" dtr="false" t="normal">K21-E21</f>
        <v>0</v>
      </c>
      <c r="I21" s="127" t="e">
        <f aca="false" ca="false" dt2D="false" dtr="false" t="normal">#REF!</f>
        <v>#REF!</v>
      </c>
      <c r="J21" s="127" t="e">
        <f aca="false" ca="false" dt2D="false" dtr="false" t="normal">I21-K21</f>
        <v>#REF!</v>
      </c>
      <c r="K21" s="127" t="n">
        <v>0</v>
      </c>
      <c r="L21" s="89" t="e">
        <f aca="false" ca="false" dt2D="false" dtr="false" t="normal">#REF!</f>
        <v>#REF!</v>
      </c>
      <c r="M21" s="89" t="e">
        <f aca="false" ca="false" dt2D="false" dtr="false" t="normal">I21-L21</f>
        <v>#REF!</v>
      </c>
    </row>
    <row customFormat="true" ht="110.25" outlineLevel="0" r="22" s="90">
      <c r="A22" s="63" t="s">
        <v>39</v>
      </c>
      <c r="B22" s="85" t="s">
        <v>158</v>
      </c>
      <c r="C22" s="86" t="n">
        <v>41748.51</v>
      </c>
      <c r="D22" s="86" t="n">
        <v>41748.51</v>
      </c>
      <c r="E22" s="86" t="n">
        <v>0</v>
      </c>
      <c r="F22" s="87" t="e">
        <f aca="false" ca="false" dt2D="false" dtr="false" t="normal">SUM(G22:H22)</f>
        <v>#REF!</v>
      </c>
      <c r="G22" s="87" t="e">
        <f aca="false" ca="false" dt2D="false" dtr="false" t="normal">J22-D22</f>
        <v>#REF!</v>
      </c>
      <c r="H22" s="87" t="n">
        <f aca="false" ca="false" dt2D="false" dtr="false" t="normal">K22-E22</f>
        <v>0</v>
      </c>
      <c r="I22" s="127" t="e">
        <f aca="false" ca="false" dt2D="false" dtr="false" t="normal">#REF!</f>
        <v>#REF!</v>
      </c>
      <c r="J22" s="127" t="e">
        <f aca="false" ca="false" dt2D="false" dtr="false" t="normal">I22-K22</f>
        <v>#REF!</v>
      </c>
      <c r="K22" s="127" t="n">
        <v>0</v>
      </c>
      <c r="L22" s="89" t="e">
        <f aca="false" ca="false" dt2D="false" dtr="false" t="normal">#REF!</f>
        <v>#REF!</v>
      </c>
      <c r="M22" s="89" t="e">
        <f aca="false" ca="false" dt2D="false" dtr="false" t="normal">I22-L22</f>
        <v>#REF!</v>
      </c>
    </row>
    <row ht="78.75" outlineLevel="0" r="23">
      <c r="A23" s="63" t="s">
        <v>159</v>
      </c>
      <c r="B23" s="85" t="s">
        <v>160</v>
      </c>
      <c r="C23" s="86" t="n">
        <v>141592.61</v>
      </c>
      <c r="D23" s="86" t="n">
        <v>141492.61</v>
      </c>
      <c r="E23" s="86" t="n">
        <v>100</v>
      </c>
      <c r="F23" s="87" t="e">
        <f aca="false" ca="false" dt2D="false" dtr="false" t="normal">SUM(G23:H23)</f>
        <v>#REF!</v>
      </c>
      <c r="G23" s="87" t="e">
        <f aca="false" ca="false" dt2D="false" dtr="false" t="normal">J23-D23</f>
        <v>#REF!</v>
      </c>
      <c r="H23" s="87" t="e">
        <f aca="false" ca="false" dt2D="false" dtr="false" t="normal">K23-E23</f>
        <v>#REF!</v>
      </c>
      <c r="I23" s="127" t="e">
        <f aca="false" ca="false" dt2D="false" dtr="false" t="normal">#REF!</f>
        <v>#REF!</v>
      </c>
      <c r="J23" s="127" t="e">
        <f aca="false" ca="false" dt2D="false" dtr="false" t="normal">I23-K23</f>
        <v>#REF!</v>
      </c>
      <c r="K23" s="127" t="e">
        <f aca="false" ca="false" dt2D="false" dtr="false" t="normal">#REF!</f>
        <v>#REF!</v>
      </c>
      <c r="L23" s="89" t="e">
        <f aca="false" ca="false" dt2D="false" dtr="false" t="normal">#REF!</f>
        <v>#REF!</v>
      </c>
      <c r="M23" s="89" t="e">
        <f aca="false" ca="false" dt2D="false" dtr="false" t="normal">I23-L23</f>
        <v>#REF!</v>
      </c>
    </row>
    <row customFormat="true" customHeight="true" ht="78" outlineLevel="0" r="24" s="90">
      <c r="A24" s="63" t="s">
        <v>161</v>
      </c>
      <c r="B24" s="85" t="s">
        <v>162</v>
      </c>
      <c r="C24" s="86" t="n">
        <v>114720.77</v>
      </c>
      <c r="D24" s="86" t="n">
        <v>114720.77</v>
      </c>
      <c r="E24" s="86" t="n">
        <v>0</v>
      </c>
      <c r="F24" s="87" t="e">
        <f aca="false" ca="false" dt2D="false" dtr="false" t="normal">SUM(G24:H24)</f>
        <v>#REF!</v>
      </c>
      <c r="G24" s="87" t="e">
        <f aca="false" ca="false" dt2D="false" dtr="false" t="normal">J24-D24</f>
        <v>#REF!</v>
      </c>
      <c r="H24" s="87" t="n">
        <f aca="false" ca="false" dt2D="false" dtr="false" t="normal">K24-E24</f>
        <v>0</v>
      </c>
      <c r="I24" s="127" t="e">
        <f aca="false" ca="false" dt2D="false" dtr="false" t="normal">#REF!</f>
        <v>#REF!</v>
      </c>
      <c r="J24" s="127" t="e">
        <f aca="false" ca="false" dt2D="false" dtr="false" t="normal">I24-K24</f>
        <v>#REF!</v>
      </c>
      <c r="K24" s="127" t="n">
        <v>0</v>
      </c>
      <c r="L24" s="89" t="e">
        <f aca="false" ca="false" dt2D="false" dtr="false" t="normal">#REF!</f>
        <v>#REF!</v>
      </c>
      <c r="M24" s="89" t="e">
        <f aca="false" ca="false" dt2D="false" dtr="false" t="normal">I24-L24</f>
        <v>#REF!</v>
      </c>
    </row>
    <row customFormat="true" ht="78.75" outlineLevel="0" r="25" s="90">
      <c r="A25" s="63" t="s">
        <v>163</v>
      </c>
      <c r="B25" s="85" t="s">
        <v>164</v>
      </c>
      <c r="C25" s="86" t="n">
        <v>9359.34</v>
      </c>
      <c r="D25" s="86" t="n">
        <v>9359.34</v>
      </c>
      <c r="E25" s="86" t="n">
        <v>0</v>
      </c>
      <c r="F25" s="87" t="e">
        <f aca="false" ca="false" dt2D="false" dtr="false" t="normal">SUM(G25:H25)</f>
        <v>#REF!</v>
      </c>
      <c r="G25" s="87" t="e">
        <f aca="false" ca="false" dt2D="false" dtr="false" t="normal">J25-D25</f>
        <v>#REF!</v>
      </c>
      <c r="H25" s="87" t="n">
        <f aca="false" ca="false" dt2D="false" dtr="false" t="normal">K25-E25</f>
        <v>0</v>
      </c>
      <c r="I25" s="127" t="e">
        <f aca="false" ca="false" dt2D="false" dtr="false" t="normal">#REF!</f>
        <v>#REF!</v>
      </c>
      <c r="J25" s="127" t="e">
        <f aca="false" ca="false" dt2D="false" dtr="false" t="normal">I25-K25</f>
        <v>#REF!</v>
      </c>
      <c r="K25" s="127" t="n">
        <v>0</v>
      </c>
      <c r="L25" s="89" t="e">
        <f aca="false" ca="false" dt2D="false" dtr="false" t="normal">#REF!</f>
        <v>#REF!</v>
      </c>
      <c r="M25" s="89" t="e">
        <f aca="false" ca="false" dt2D="false" dtr="false" t="normal">I25-L25</f>
        <v>#REF!</v>
      </c>
    </row>
    <row ht="47.25" outlineLevel="0" r="26">
      <c r="A26" s="63" t="s">
        <v>165</v>
      </c>
      <c r="B26" s="85" t="s">
        <v>166</v>
      </c>
      <c r="C26" s="86" t="n">
        <v>2944</v>
      </c>
      <c r="D26" s="86" t="n">
        <v>2944</v>
      </c>
      <c r="E26" s="86" t="n">
        <v>0</v>
      </c>
      <c r="F26" s="87" t="e">
        <f aca="false" ca="false" dt2D="false" dtr="false" t="normal">SUM(G26:H26)</f>
        <v>#REF!</v>
      </c>
      <c r="G26" s="87" t="e">
        <f aca="false" ca="false" dt2D="false" dtr="false" t="normal">J26-D26</f>
        <v>#REF!</v>
      </c>
      <c r="H26" s="87" t="n">
        <f aca="false" ca="false" dt2D="false" dtr="false" t="normal">K26-E26</f>
        <v>0</v>
      </c>
      <c r="I26" s="127" t="e">
        <f aca="false" ca="false" dt2D="false" dtr="false" t="normal">#REF!</f>
        <v>#REF!</v>
      </c>
      <c r="J26" s="127" t="e">
        <f aca="false" ca="false" dt2D="false" dtr="false" t="normal">I26-K26</f>
        <v>#REF!</v>
      </c>
      <c r="K26" s="127" t="n">
        <v>0</v>
      </c>
      <c r="L26" s="89" t="e">
        <f aca="false" ca="false" dt2D="false" dtr="false" t="normal">#REF!</f>
        <v>#REF!</v>
      </c>
      <c r="M26" s="89" t="e">
        <f aca="false" ca="false" dt2D="false" dtr="false" t="normal">I26-L26</f>
        <v>#REF!</v>
      </c>
    </row>
    <row ht="63" outlineLevel="0" r="27">
      <c r="A27" s="63" t="s">
        <v>167</v>
      </c>
      <c r="B27" s="85" t="s">
        <v>168</v>
      </c>
      <c r="C27" s="86" t="n">
        <v>4589.93</v>
      </c>
      <c r="D27" s="86" t="n">
        <v>4589.93</v>
      </c>
      <c r="E27" s="86" t="n">
        <v>0</v>
      </c>
      <c r="F27" s="87" t="e">
        <f aca="false" ca="false" dt2D="false" dtr="false" t="normal">SUM(G27:H27)</f>
        <v>#REF!</v>
      </c>
      <c r="G27" s="87" t="e">
        <f aca="false" ca="false" dt2D="false" dtr="false" t="normal">J27-D27</f>
        <v>#REF!</v>
      </c>
      <c r="H27" s="87" t="n">
        <f aca="false" ca="false" dt2D="false" dtr="false" t="normal">K27-E27</f>
        <v>0</v>
      </c>
      <c r="I27" s="127" t="e">
        <f aca="false" ca="false" dt2D="false" dtr="false" t="normal">#REF!</f>
        <v>#REF!</v>
      </c>
      <c r="J27" s="127" t="e">
        <f aca="false" ca="false" dt2D="false" dtr="false" t="normal">I27-K27</f>
        <v>#REF!</v>
      </c>
      <c r="K27" s="127" t="n">
        <v>0</v>
      </c>
      <c r="L27" s="89" t="e">
        <f aca="false" ca="false" dt2D="false" dtr="false" t="normal">#REF!</f>
        <v>#REF!</v>
      </c>
      <c r="M27" s="89" t="e">
        <f aca="false" ca="false" dt2D="false" dtr="false" t="normal">I27-L27</f>
        <v>#REF!</v>
      </c>
    </row>
    <row ht="18.75" outlineLevel="0" r="28">
      <c r="A28" s="116" t="n"/>
      <c r="B28" s="95" t="s">
        <v>169</v>
      </c>
      <c r="C28" s="86" t="n">
        <v>12933370.64</v>
      </c>
      <c r="D28" s="86" t="n">
        <v>4685223.43</v>
      </c>
      <c r="E28" s="86" t="n">
        <v>8248147.21</v>
      </c>
      <c r="F28" s="87" t="e">
        <f aca="false" ca="false" dt2D="false" dtr="false" t="normal">F9+F10+F11+F12+F13+F14+F15+F16+F17+F18+F19+F20+F21+F22+F23+F24+F25+F26+F27</f>
        <v>#REF!</v>
      </c>
      <c r="G28" s="87" t="e">
        <f aca="false" ca="false" dt2D="false" dtr="false" t="normal">G9+G10+G11+G12+G13+G14+G15+G16+G17+G18+G19+G20+G21+G22+G23+G24+G25+G26+G27</f>
        <v>#REF!</v>
      </c>
      <c r="H28" s="87" t="e">
        <f aca="false" ca="false" dt2D="false" dtr="false" t="normal">H9+H10+H11+H12+H13+H14+H15+H16+H17+H18+H19+H20+H21+H22+H23+H24+H25+H26+H27</f>
        <v>#REF!</v>
      </c>
      <c r="I28" s="127" t="e">
        <f aca="false" ca="false" dt2D="false" dtr="false" t="normal">I9+I10+I11+I12+I13+I14+I15+I16+I17+I18+I19+I20+I21+I22+I23+I24+I25+I26+I27</f>
        <v>#REF!</v>
      </c>
      <c r="J28" s="127" t="e">
        <f aca="false" ca="false" dt2D="false" dtr="false" t="normal">J9+J10+J11+J12+J13+J14+J15+J16+J17+J18+J19+J20+J21+J22+J23+J24+J25+J26+J27</f>
        <v>#REF!</v>
      </c>
      <c r="K28" s="127" t="e">
        <f aca="false" ca="false" dt2D="false" dtr="false" t="normal">K9+K10+K11+K12+K13+K14+K15+K16+K17+K18+K19+K20+K21+K22+K23+K24+K25+K26+K27</f>
        <v>#REF!</v>
      </c>
      <c r="L28" s="89" t="e">
        <f aca="false" ca="false" dt2D="false" dtr="false" t="normal">#REF!</f>
        <v>#REF!</v>
      </c>
      <c r="M28" s="89" t="e">
        <f aca="false" ca="false" dt2D="false" dtr="false" t="normal">I28-L28</f>
        <v>#REF!</v>
      </c>
    </row>
    <row ht="18.75" outlineLevel="0" r="33">
      <c r="A33" s="101" t="n"/>
      <c r="B33" s="102" t="s">
        <v>170</v>
      </c>
      <c r="C33" s="103" t="e">
        <f aca="false" ca="false" dt2D="false" dtr="false" t="normal">#REF!</f>
        <v>#REF!</v>
      </c>
      <c r="D33" s="103" t="n"/>
      <c r="E33" s="103" t="n"/>
      <c r="F33" s="103" t="e">
        <f aca="false" ca="false" dt2D="false" dtr="false" t="normal">#REF!</f>
        <v>#REF!</v>
      </c>
      <c r="G33" s="103" t="n"/>
      <c r="H33" s="103" t="n"/>
      <c r="I33" s="103" t="e">
        <f aca="false" ca="false" dt2D="false" dtr="false" t="normal">#REF!</f>
        <v>#REF!</v>
      </c>
      <c r="J33" s="103" t="n"/>
      <c r="K33" s="103" t="e">
        <f aca="false" ca="false" dt2D="false" dtr="false" t="normal">#REF!-'прил. 3 по неМП 2024'!K27</f>
        <v>#REF!</v>
      </c>
    </row>
    <row ht="18.75" outlineLevel="0" r="34">
      <c r="A34" s="101" t="n"/>
      <c r="B34" s="102" t="s">
        <v>171</v>
      </c>
      <c r="C34" s="103" t="n">
        <v>0</v>
      </c>
      <c r="D34" s="103" t="n"/>
      <c r="E34" s="103" t="n"/>
      <c r="F34" s="103" t="e">
        <f aca="false" ca="false" dt2D="false" dtr="false" t="normal">F28-F33</f>
        <v>#REF!</v>
      </c>
      <c r="G34" s="103" t="n"/>
      <c r="H34" s="103" t="n"/>
      <c r="I34" s="103" t="e">
        <f aca="false" ca="false" dt2D="false" dtr="false" t="normal">I28-I33</f>
        <v>#REF!</v>
      </c>
      <c r="J34" s="103" t="n"/>
      <c r="K34" s="103" t="e">
        <f aca="false" ca="false" dt2D="false" dtr="false" t="normal">K28-K33</f>
        <v>#REF!</v>
      </c>
    </row>
    <row outlineLevel="0" r="35">
      <c r="J35" s="100" t="n"/>
    </row>
    <row outlineLevel="0" r="36">
      <c r="B36" s="53" t="s">
        <v>191</v>
      </c>
      <c r="I36" s="100" t="e">
        <f aca="false" ca="false" dt2D="false" dtr="false" t="normal">'прил. 3 по неМП 2024'!I29</f>
        <v>#REF!</v>
      </c>
      <c r="J36" s="100" t="e">
        <f aca="false" ca="false" dt2D="false" dtr="false" t="normal">'прил. 3 по неМП 2024'!J29</f>
        <v>#REF!</v>
      </c>
      <c r="K36" s="100" t="e">
        <f aca="false" ca="false" dt2D="false" dtr="false" t="normal">'прил. 3 по неМП 2024'!K29</f>
        <v>#REF!</v>
      </c>
    </row>
    <row ht="18.75" outlineLevel="0" r="37">
      <c r="A37" s="101" t="n"/>
      <c r="B37" s="102" t="s">
        <v>136</v>
      </c>
      <c r="C37" s="103" t="n"/>
      <c r="D37" s="103" t="n"/>
      <c r="E37" s="103" t="n"/>
      <c r="F37" s="103" t="n"/>
      <c r="G37" s="103" t="n"/>
      <c r="H37" s="103" t="n"/>
      <c r="I37" s="103" t="e">
        <f aca="false" ca="false" dt2D="false" dtr="false" t="normal">I28+I36</f>
        <v>#REF!</v>
      </c>
      <c r="J37" s="103" t="e">
        <f aca="false" ca="false" dt2D="false" dtr="false" t="normal">J28+J36</f>
        <v>#REF!</v>
      </c>
      <c r="K37" s="103" t="e">
        <f aca="false" ca="false" dt2D="false" dtr="false" t="normal">K28+K36</f>
        <v>#REF!</v>
      </c>
    </row>
    <row ht="18.75" outlineLevel="0" r="38">
      <c r="A38" s="101" t="n"/>
      <c r="B38" s="102" t="s">
        <v>172</v>
      </c>
      <c r="C38" s="103" t="n"/>
      <c r="D38" s="103" t="n"/>
      <c r="E38" s="103" t="n"/>
      <c r="F38" s="103" t="n"/>
      <c r="G38" s="103" t="n"/>
      <c r="H38" s="103" t="n"/>
      <c r="I38" s="103" t="e">
        <f aca="false" ca="false" dt2D="false" dtr="false" t="normal">#REF!</f>
        <v>#REF!</v>
      </c>
      <c r="J38" s="103" t="e">
        <f aca="false" ca="false" dt2D="false" dtr="false" t="normal">#REF!</f>
        <v>#REF!</v>
      </c>
      <c r="K38" s="103" t="e">
        <f aca="false" ca="false" dt2D="false" dtr="false" t="normal">#REF!</f>
        <v>#REF!</v>
      </c>
    </row>
    <row ht="18.75" outlineLevel="0" r="39">
      <c r="A39" s="101" t="n"/>
      <c r="B39" s="102" t="s">
        <v>171</v>
      </c>
      <c r="C39" s="103" t="n"/>
      <c r="D39" s="103" t="n"/>
      <c r="E39" s="103" t="n"/>
      <c r="F39" s="103" t="n"/>
      <c r="G39" s="103" t="n"/>
      <c r="H39" s="103" t="n"/>
      <c r="I39" s="103" t="e">
        <f aca="false" ca="false" dt2D="false" dtr="false" t="normal">I37-I38</f>
        <v>#REF!</v>
      </c>
      <c r="J39" s="103" t="e">
        <f aca="false" ca="false" dt2D="false" dtr="false" t="normal">J37-J38</f>
        <v>#REF!</v>
      </c>
      <c r="K39" s="103" t="e">
        <f aca="false" ca="false" dt2D="false" dtr="false" t="normal">K37-K38</f>
        <v>#REF!</v>
      </c>
    </row>
    <row outlineLevel="0" r="40">
      <c r="I40" s="105" t="n"/>
      <c r="J40" s="105" t="n"/>
      <c r="K40" s="105" t="n"/>
    </row>
    <row customHeight="true" ht="27" outlineLevel="0" r="41">
      <c r="C41" s="107" t="s">
        <v>181</v>
      </c>
      <c r="D41" s="107" t="s">
        <v>178</v>
      </c>
      <c r="E41" s="107" t="s">
        <v>179</v>
      </c>
      <c r="F41" s="108" t="s">
        <v>180</v>
      </c>
      <c r="G41" s="108" t="s">
        <v>178</v>
      </c>
      <c r="H41" s="108" t="s">
        <v>179</v>
      </c>
      <c r="I41" s="109" t="s">
        <v>181</v>
      </c>
      <c r="J41" s="109" t="s">
        <v>178</v>
      </c>
      <c r="K41" s="109" t="s">
        <v>179</v>
      </c>
      <c r="L41" s="100" t="n"/>
      <c r="M41" s="100" t="n"/>
      <c r="N41" s="100" t="n"/>
      <c r="O41" s="54" t="s">
        <v>173</v>
      </c>
      <c r="P41" s="54" t="s">
        <v>174</v>
      </c>
      <c r="Q41" s="53" t="n"/>
      <c r="R41" s="110" t="s">
        <v>175</v>
      </c>
      <c r="S41" s="54" t="s">
        <v>176</v>
      </c>
    </row>
    <row outlineLevel="0" r="42">
      <c r="C42" s="111" t="n">
        <v>8924272.62</v>
      </c>
      <c r="D42" s="111" t="n">
        <v>4607121.43</v>
      </c>
      <c r="E42" s="111" t="n">
        <v>4317151.19</v>
      </c>
      <c r="F42" s="100" t="e">
        <f aca="false" ca="false" dt2D="false" dtr="false" t="normal">SUM(G42:H42)</f>
        <v>#REF!</v>
      </c>
      <c r="G42" s="100" t="e">
        <f aca="false" ca="false" dt2D="false" dtr="false" t="normal">G28+'прил. 3 по неМП 2024'!G29</f>
        <v>#REF!</v>
      </c>
      <c r="H42" s="100" t="e">
        <f aca="false" ca="false" dt2D="false" dtr="false" t="normal">H28+'прил. 3 по неМП 2024'!H29</f>
        <v>#REF!</v>
      </c>
      <c r="I42" s="117" t="e">
        <f aca="false" ca="false" dt2D="false" dtr="false" t="normal">SUM(J42:K42)</f>
        <v>#REF!</v>
      </c>
      <c r="J42" s="117" t="e">
        <f aca="false" ca="false" dt2D="false" dtr="false" t="normal">J28+'прил. 3 по неМП 2024'!J29</f>
        <v>#REF!</v>
      </c>
      <c r="K42" s="117" t="e">
        <f aca="false" ca="false" dt2D="false" dtr="false" t="normal">K28+'прил. 3 по неМП 2024'!K29</f>
        <v>#REF!</v>
      </c>
      <c r="L42" s="89" t="n"/>
      <c r="M42" s="89" t="n"/>
      <c r="N42" s="89" t="n"/>
      <c r="O42" s="112" t="n"/>
    </row>
    <row outlineLevel="0" r="43">
      <c r="C43" s="100" t="n"/>
      <c r="D43" s="100" t="n"/>
      <c r="J43" s="100" t="n"/>
      <c r="K43" s="100" t="n"/>
      <c r="L43" s="89" t="n"/>
    </row>
    <row outlineLevel="0" r="44">
      <c r="J44" s="100" t="n"/>
      <c r="K44" s="100" t="n"/>
      <c r="L44" s="89" t="n"/>
    </row>
    <row outlineLevel="0" r="45">
      <c r="E45" s="118" t="n"/>
      <c r="F45" s="113" t="n"/>
      <c r="G45" s="113" t="n"/>
      <c r="H45" s="113" t="n"/>
      <c r="I45" s="113" t="e">
        <f aca="false" ca="false" dt2D="false" dtr="false" t="normal">#REF!</f>
        <v>#REF!</v>
      </c>
      <c r="J45" s="113" t="e">
        <f aca="false" ca="false" dt2D="false" dtr="false" t="normal">#REF!</f>
        <v>#REF!</v>
      </c>
      <c r="K45" s="113" t="e">
        <f aca="false" ca="false" dt2D="false" dtr="false" t="normal">#REF!</f>
        <v>#REF!</v>
      </c>
      <c r="L45" s="89" t="n"/>
    </row>
    <row outlineLevel="0" r="46">
      <c r="E46" s="113" t="n"/>
      <c r="F46" s="113" t="n"/>
      <c r="G46" s="113" t="n"/>
      <c r="H46" s="113" t="n"/>
      <c r="I46" s="113" t="e">
        <f aca="false" ca="false" dt2D="false" dtr="false" t="normal">I42-I45</f>
        <v>#REF!</v>
      </c>
      <c r="J46" s="113" t="e">
        <f aca="false" ca="false" dt2D="false" dtr="false" t="normal">J42-J45</f>
        <v>#REF!</v>
      </c>
      <c r="K46" s="113" t="e">
        <f aca="false" ca="false" dt2D="false" dtr="false" t="normal">K42-K45</f>
        <v>#REF!</v>
      </c>
      <c r="L46" s="89" t="n"/>
    </row>
  </sheetData>
  <mergeCells count="7">
    <mergeCell ref="B4:K4"/>
    <mergeCell ref="B6:B7"/>
    <mergeCell ref="C6:C7"/>
    <mergeCell ref="D6:E6"/>
    <mergeCell ref="F6:H6"/>
    <mergeCell ref="I6:I7"/>
    <mergeCell ref="J6:K6"/>
  </mergeCells>
  <pageMargins bottom="0.275590538978577" footer="0.196850389242172" header="0.236220464110374" left="0.393700778484344" right="0.15748031437397" top="0.236220464110374"/>
  <pageSetup fitToHeight="0" fitToWidth="1" orientation="landscape" paperHeight="297mm" paperSize="9" paperWidth="210mm" scale="100"/>
  <headerFooter>
    <oddHeader>&amp;C&amp;14&amp;"Arial Cyr,Regular"&amp;P&amp;12&amp;"-,Regular"</oddHeader>
  </headerFooter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M33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28" width="8.65905182016891"/>
    <col customWidth="true" max="2" min="2" outlineLevel="0" style="128" width="55.4934636724929"/>
    <col customWidth="true" max="3" min="3" outlineLevel="0" style="129" width="21.9686348982728"/>
    <col customWidth="true" max="4" min="4" outlineLevel="0" style="129" width="13.811322529366"/>
    <col customWidth="true" max="5" min="5" outlineLevel="0" style="129" width="13.6818413806532"/>
    <col customWidth="true" max="6" min="6" outlineLevel="0" style="128" width="14.3130613039634"/>
    <col customWidth="true" max="7" min="7" outlineLevel="0" style="128" width="12.4301902764294"/>
    <col customWidth="true" max="8" min="8" outlineLevel="0" style="128" width="13.3041880302408"/>
    <col customWidth="true" max="9" min="9" outlineLevel="0" style="130" width="15.6941935569"/>
    <col customWidth="true" max="10" min="10" outlineLevel="0" style="130" width="14.0594947310655"/>
    <col customWidth="true" max="11" min="11" outlineLevel="0" style="130" width="14.8148014318902"/>
    <col bestFit="true" customWidth="true" max="12" min="12" outlineLevel="0" style="128" width="12.9319290510268"/>
    <col customWidth="true" max="13" min="13" outlineLevel="0" style="128" width="10.91957687478"/>
    <col bestFit="true" customWidth="true" max="16384" min="14" outlineLevel="0" style="128" width="8.65905182016891"/>
  </cols>
  <sheetData>
    <row customFormat="true" ht="15.75" outlineLevel="0" r="1" s="56">
      <c r="C1" s="57" t="n"/>
      <c r="I1" s="131" t="n"/>
      <c r="J1" s="131" t="n"/>
      <c r="K1" s="132" t="s">
        <v>192</v>
      </c>
      <c r="L1" s="128" t="n"/>
      <c r="M1" s="128" t="n"/>
    </row>
    <row customFormat="true" ht="15.75" outlineLevel="0" r="2" s="56">
      <c r="C2" s="57" t="n"/>
      <c r="I2" s="131" t="n"/>
      <c r="J2" s="131" t="n"/>
      <c r="K2" s="132" t="s">
        <v>184</v>
      </c>
      <c r="L2" s="128" t="n"/>
      <c r="M2" s="128" t="n"/>
    </row>
    <row customFormat="true" ht="15.75" outlineLevel="0" r="3" s="56">
      <c r="C3" s="57" t="n"/>
      <c r="I3" s="131" t="n"/>
      <c r="J3" s="131" t="n"/>
      <c r="K3" s="132" t="n"/>
      <c r="L3" s="128" t="n"/>
      <c r="M3" s="128" t="n"/>
    </row>
    <row outlineLevel="0" r="4">
      <c r="B4" s="133" t="s">
        <v>193</v>
      </c>
      <c r="C4" s="133" t="s"/>
      <c r="D4" s="133" t="s"/>
      <c r="E4" s="133" t="s"/>
      <c r="F4" s="133" t="s"/>
      <c r="G4" s="133" t="s"/>
      <c r="H4" s="133" t="s"/>
      <c r="I4" s="133" t="s"/>
      <c r="J4" s="133" t="s"/>
      <c r="K4" s="133" t="s"/>
      <c r="L4" s="134" t="n"/>
      <c r="M4" s="134" t="n"/>
    </row>
    <row customHeight="true" ht="35.25" outlineLevel="0" r="5">
      <c r="B5" s="135" t="s">
        <v>194</v>
      </c>
      <c r="C5" s="135" t="s"/>
      <c r="D5" s="135" t="s"/>
      <c r="E5" s="135" t="s"/>
      <c r="F5" s="135" t="s"/>
      <c r="G5" s="135" t="s"/>
      <c r="H5" s="135" t="s"/>
      <c r="I5" s="135" t="s"/>
      <c r="J5" s="135" t="s"/>
      <c r="K5" s="135" t="s"/>
      <c r="L5" s="134" t="n"/>
      <c r="M5" s="134" t="n"/>
    </row>
    <row outlineLevel="0" r="6">
      <c r="B6" s="136" t="n"/>
      <c r="C6" s="137" t="n"/>
      <c r="D6" s="101" t="n"/>
      <c r="E6" s="101" t="n"/>
      <c r="K6" s="129" t="s">
        <v>188</v>
      </c>
    </row>
    <row customHeight="true" ht="15.6000003814697" outlineLevel="0" r="7">
      <c r="A7" s="138" t="s">
        <v>130</v>
      </c>
      <c r="B7" s="139" t="s">
        <v>3</v>
      </c>
      <c r="C7" s="65" t="e">
        <f aca="false" ca="false" dt2D="false" dtr="false" t="normal">#REF!</f>
        <v>#REF!</v>
      </c>
      <c r="D7" s="65" t="s">
        <v>131</v>
      </c>
      <c r="E7" s="119" t="s"/>
      <c r="F7" s="120" t="s">
        <v>132</v>
      </c>
      <c r="G7" s="69" t="s"/>
      <c r="H7" s="121" t="s"/>
      <c r="I7" s="71" t="s">
        <v>195</v>
      </c>
      <c r="J7" s="71" t="s">
        <v>131</v>
      </c>
      <c r="K7" s="140" t="s"/>
    </row>
    <row ht="94.5" outlineLevel="0" r="8">
      <c r="A8" s="141" t="s"/>
      <c r="B8" s="142" t="s"/>
      <c r="C8" s="76" t="s"/>
      <c r="D8" s="77" t="s">
        <v>134</v>
      </c>
      <c r="E8" s="77" t="s">
        <v>135</v>
      </c>
      <c r="F8" s="78" t="s">
        <v>136</v>
      </c>
      <c r="G8" s="78" t="s">
        <v>137</v>
      </c>
      <c r="H8" s="78" t="s">
        <v>138</v>
      </c>
      <c r="I8" s="79" t="s"/>
      <c r="J8" s="143" t="s">
        <v>134</v>
      </c>
      <c r="K8" s="143" t="s">
        <v>135</v>
      </c>
      <c r="L8" s="53" t="s">
        <v>196</v>
      </c>
      <c r="M8" s="53" t="s">
        <v>125</v>
      </c>
    </row>
    <row customFormat="true" customHeight="true" ht="15" outlineLevel="0" r="9" s="144">
      <c r="A9" s="138" t="n">
        <v>1</v>
      </c>
      <c r="B9" s="138" t="n">
        <v>2</v>
      </c>
      <c r="C9" s="145" t="n">
        <v>3</v>
      </c>
      <c r="D9" s="145" t="n">
        <v>4</v>
      </c>
      <c r="E9" s="145" t="n">
        <v>5</v>
      </c>
      <c r="F9" s="146" t="n">
        <v>6</v>
      </c>
      <c r="G9" s="146" t="n">
        <v>7</v>
      </c>
      <c r="H9" s="146" t="n">
        <v>8</v>
      </c>
      <c r="I9" s="147" t="n">
        <v>9</v>
      </c>
      <c r="J9" s="147" t="n">
        <v>10</v>
      </c>
      <c r="K9" s="147" t="n">
        <v>11</v>
      </c>
    </row>
    <row customFormat="true" ht="15.75" outlineLevel="0" r="10" s="148">
      <c r="A10" s="63" t="n">
        <v>70</v>
      </c>
      <c r="B10" s="85" t="s">
        <v>197</v>
      </c>
      <c r="C10" s="149" t="n">
        <v>56523.31</v>
      </c>
      <c r="D10" s="149" t="n">
        <v>56523.31</v>
      </c>
      <c r="E10" s="149" t="n">
        <v>0</v>
      </c>
      <c r="F10" s="150" t="e">
        <f aca="false" ca="false" dt2D="false" dtr="false" t="normal">SUM(G10:H10)</f>
        <v>#REF!</v>
      </c>
      <c r="G10" s="150" t="e">
        <f aca="false" ca="false" dt2D="false" dtr="false" t="normal">J10-D10</f>
        <v>#REF!</v>
      </c>
      <c r="H10" s="150" t="n">
        <f aca="false" ca="false" dt2D="false" dtr="false" t="normal">K10-E10</f>
        <v>0</v>
      </c>
      <c r="I10" s="151" t="e">
        <f aca="false" ca="false" dt2D="false" dtr="false" t="normal">#REF!</f>
        <v>#REF!</v>
      </c>
      <c r="J10" s="151" t="e">
        <f aca="false" ca="false" dt2D="false" dtr="false" t="normal">I10-K10</f>
        <v>#REF!</v>
      </c>
      <c r="K10" s="151" t="n">
        <v>0</v>
      </c>
      <c r="L10" s="152" t="n">
        <v>51954.03</v>
      </c>
      <c r="M10" s="152" t="e">
        <f aca="false" ca="false" dt2D="false" dtr="false" t="normal">I10-L10</f>
        <v>#REF!</v>
      </c>
    </row>
    <row customFormat="true" ht="31.5" outlineLevel="0" r="11" s="148">
      <c r="A11" s="63" t="n">
        <v>71</v>
      </c>
      <c r="B11" s="85" t="s">
        <v>198</v>
      </c>
      <c r="C11" s="149" t="n">
        <v>175848.04</v>
      </c>
      <c r="D11" s="149" t="n">
        <v>174522.44</v>
      </c>
      <c r="E11" s="149" t="n">
        <v>1325.6</v>
      </c>
      <c r="F11" s="150" t="e">
        <f aca="false" ca="false" dt2D="false" dtr="false" t="normal">SUM(G11:H11)</f>
        <v>#REF!</v>
      </c>
      <c r="G11" s="150" t="e">
        <f aca="false" ca="false" dt2D="false" dtr="false" t="normal">J11-D11</f>
        <v>#REF!</v>
      </c>
      <c r="H11" s="150" t="e">
        <f aca="false" ca="false" dt2D="false" dtr="false" t="normal">K11-E11</f>
        <v>#REF!</v>
      </c>
      <c r="I11" s="151" t="e">
        <f aca="false" ca="false" dt2D="false" dtr="false" t="normal">#REF!</f>
        <v>#REF!</v>
      </c>
      <c r="J11" s="151" t="e">
        <f aca="false" ca="false" dt2D="false" dtr="false" t="normal">I11-K11</f>
        <v>#REF!</v>
      </c>
      <c r="K11" s="151" t="e">
        <f aca="false" ca="false" dt2D="false" dtr="false" t="normal">#REF!+#REF!</f>
        <v>#REF!</v>
      </c>
      <c r="L11" s="152" t="n">
        <v>168325.18</v>
      </c>
      <c r="M11" s="152" t="e">
        <f aca="false" ca="false" dt2D="false" dtr="false" t="normal">I11-L11</f>
        <v>#REF!</v>
      </c>
    </row>
    <row customFormat="true" ht="31.5" outlineLevel="0" r="12" s="153">
      <c r="A12" s="63" t="n">
        <v>72</v>
      </c>
      <c r="B12" s="85" t="s">
        <v>199</v>
      </c>
      <c r="C12" s="149" t="n">
        <v>97927.72</v>
      </c>
      <c r="D12" s="149" t="n">
        <v>97927.72</v>
      </c>
      <c r="E12" s="149" t="n">
        <v>0</v>
      </c>
      <c r="F12" s="150" t="e">
        <f aca="false" ca="false" dt2D="false" dtr="false" t="normal">SUM(G12:H12)</f>
        <v>#REF!</v>
      </c>
      <c r="G12" s="150" t="e">
        <f aca="false" ca="false" dt2D="false" dtr="false" t="normal">J12-D12</f>
        <v>#REF!</v>
      </c>
      <c r="H12" s="150" t="n">
        <f aca="false" ca="false" dt2D="false" dtr="false" t="normal">K12-E12</f>
        <v>0</v>
      </c>
      <c r="I12" s="151" t="e">
        <f aca="false" ca="false" dt2D="false" dtr="false" t="normal">#REF!</f>
        <v>#REF!</v>
      </c>
      <c r="J12" s="151" t="e">
        <f aca="false" ca="false" dt2D="false" dtr="false" t="normal">I12-K12</f>
        <v>#REF!</v>
      </c>
      <c r="K12" s="151" t="n">
        <v>0</v>
      </c>
      <c r="L12" s="152" t="n">
        <v>90738.28</v>
      </c>
      <c r="M12" s="152" t="e">
        <f aca="false" ca="false" dt2D="false" dtr="false" t="normal">I12-L12</f>
        <v>#REF!</v>
      </c>
    </row>
    <row customFormat="true" ht="31.5" outlineLevel="0" r="13" s="153">
      <c r="A13" s="63" t="n">
        <v>73</v>
      </c>
      <c r="B13" s="85" t="s">
        <v>200</v>
      </c>
      <c r="C13" s="149" t="n">
        <v>58412.41</v>
      </c>
      <c r="D13" s="149" t="n">
        <v>58412.41</v>
      </c>
      <c r="E13" s="149" t="n">
        <v>0</v>
      </c>
      <c r="F13" s="150" t="e">
        <f aca="false" ca="false" dt2D="false" dtr="false" t="normal">SUM(G13:H13)</f>
        <v>#REF!</v>
      </c>
      <c r="G13" s="150" t="e">
        <f aca="false" ca="false" dt2D="false" dtr="false" t="normal">J13-D13</f>
        <v>#REF!</v>
      </c>
      <c r="H13" s="150" t="n">
        <f aca="false" ca="false" dt2D="false" dtr="false" t="normal">K13-E13</f>
        <v>0</v>
      </c>
      <c r="I13" s="151" t="e">
        <f aca="false" ca="false" dt2D="false" dtr="false" t="normal">#REF!</f>
        <v>#REF!</v>
      </c>
      <c r="J13" s="151" t="e">
        <f aca="false" ca="false" dt2D="false" dtr="false" t="normal">I13-K13</f>
        <v>#REF!</v>
      </c>
      <c r="K13" s="151" t="n">
        <v>0</v>
      </c>
      <c r="L13" s="152" t="n">
        <v>55805.86</v>
      </c>
      <c r="M13" s="152" t="e">
        <f aca="false" ca="false" dt2D="false" dtr="false" t="normal">I13-L13</f>
        <v>#REF!</v>
      </c>
    </row>
    <row customFormat="true" ht="31.5" outlineLevel="0" r="14" s="148">
      <c r="A14" s="84" t="n">
        <v>74</v>
      </c>
      <c r="B14" s="85" t="s">
        <v>201</v>
      </c>
      <c r="C14" s="149" t="n">
        <v>58644.8</v>
      </c>
      <c r="D14" s="149" t="n">
        <v>58644.8</v>
      </c>
      <c r="E14" s="149" t="n">
        <v>0</v>
      </c>
      <c r="F14" s="150" t="e">
        <f aca="false" ca="false" dt2D="false" dtr="false" t="normal">SUM(G14:H14)</f>
        <v>#REF!</v>
      </c>
      <c r="G14" s="150" t="e">
        <f aca="false" ca="false" dt2D="false" dtr="false" t="normal">J14-D14</f>
        <v>#REF!</v>
      </c>
      <c r="H14" s="150" t="n">
        <f aca="false" ca="false" dt2D="false" dtr="false" t="normal">K14-E14</f>
        <v>0</v>
      </c>
      <c r="I14" s="151" t="e">
        <f aca="false" ca="false" dt2D="false" dtr="false" t="normal">#REF!</f>
        <v>#REF!</v>
      </c>
      <c r="J14" s="151" t="e">
        <f aca="false" ca="false" dt2D="false" dtr="false" t="normal">I14-K14</f>
        <v>#REF!</v>
      </c>
      <c r="K14" s="151" t="n">
        <v>0</v>
      </c>
      <c r="L14" s="152" t="n">
        <v>54973.24</v>
      </c>
      <c r="M14" s="152" t="e">
        <f aca="false" ca="false" dt2D="false" dtr="false" t="normal">I14-L14</f>
        <v>#REF!</v>
      </c>
    </row>
    <row customFormat="true" ht="31.5" outlineLevel="0" r="15" s="153">
      <c r="A15" s="84" t="n">
        <v>75</v>
      </c>
      <c r="B15" s="85" t="s">
        <v>202</v>
      </c>
      <c r="C15" s="149" t="n">
        <v>48367.58</v>
      </c>
      <c r="D15" s="149" t="n">
        <v>45423.92</v>
      </c>
      <c r="E15" s="149" t="n">
        <v>2943.66</v>
      </c>
      <c r="F15" s="150" t="e">
        <f aca="false" ca="false" dt2D="false" dtr="false" t="normal">SUM(G15:H15)</f>
        <v>#REF!</v>
      </c>
      <c r="G15" s="150" t="e">
        <f aca="false" ca="false" dt2D="false" dtr="false" t="normal">J15-D15</f>
        <v>#REF!</v>
      </c>
      <c r="H15" s="150" t="e">
        <f aca="false" ca="false" dt2D="false" dtr="false" t="normal">K15-E15</f>
        <v>#REF!</v>
      </c>
      <c r="I15" s="151" t="e">
        <f aca="false" ca="false" dt2D="false" dtr="false" t="normal">#REF!</f>
        <v>#REF!</v>
      </c>
      <c r="J15" s="151" t="e">
        <f aca="false" ca="false" dt2D="false" dtr="false" t="normal">I15-K15</f>
        <v>#REF!</v>
      </c>
      <c r="K15" s="151" t="e">
        <f aca="false" ca="false" dt2D="false" dtr="false" t="normal">#REF!</f>
        <v>#REF!</v>
      </c>
      <c r="L15" s="152" t="n">
        <v>40893.54</v>
      </c>
      <c r="M15" s="152" t="e">
        <f aca="false" ca="false" dt2D="false" dtr="false" t="normal">I15-L15</f>
        <v>#REF!</v>
      </c>
    </row>
    <row customFormat="true" ht="31.5" outlineLevel="0" r="16" s="153">
      <c r="A16" s="63" t="n">
        <v>76</v>
      </c>
      <c r="B16" s="85" t="s">
        <v>203</v>
      </c>
      <c r="C16" s="149" t="n">
        <v>18500.57</v>
      </c>
      <c r="D16" s="149" t="n">
        <v>18500.57</v>
      </c>
      <c r="E16" s="149" t="n">
        <v>0</v>
      </c>
      <c r="F16" s="150" t="e">
        <f aca="false" ca="false" dt2D="false" dtr="false" t="normal">SUM(G16:H16)</f>
        <v>#REF!</v>
      </c>
      <c r="G16" s="150" t="e">
        <f aca="false" ca="false" dt2D="false" dtr="false" t="normal">J16-D16</f>
        <v>#REF!</v>
      </c>
      <c r="H16" s="150" t="n">
        <f aca="false" ca="false" dt2D="false" dtr="false" t="normal">K16-E16</f>
        <v>0</v>
      </c>
      <c r="I16" s="151" t="e">
        <f aca="false" ca="false" dt2D="false" dtr="false" t="normal">#REF!</f>
        <v>#REF!</v>
      </c>
      <c r="J16" s="151" t="e">
        <f aca="false" ca="false" dt2D="false" dtr="false" t="normal">I16-K16</f>
        <v>#REF!</v>
      </c>
      <c r="K16" s="151" t="n">
        <v>0</v>
      </c>
      <c r="L16" s="152" t="n">
        <v>18049.6</v>
      </c>
      <c r="M16" s="152" t="e">
        <f aca="false" ca="false" dt2D="false" dtr="false" t="normal">I16-L16</f>
        <v>#REF!</v>
      </c>
    </row>
    <row customFormat="true" ht="31.5" outlineLevel="0" r="17" s="148">
      <c r="A17" s="63" t="n">
        <v>77</v>
      </c>
      <c r="B17" s="85" t="s">
        <v>204</v>
      </c>
      <c r="C17" s="149" t="n">
        <v>90640.39</v>
      </c>
      <c r="D17" s="149" t="n">
        <v>9527.29000000001</v>
      </c>
      <c r="E17" s="149" t="n">
        <v>81113.1</v>
      </c>
      <c r="F17" s="150" t="e">
        <f aca="false" ca="false" dt2D="false" dtr="false" t="normal">SUM(G17:H17)</f>
        <v>#REF!</v>
      </c>
      <c r="G17" s="150" t="e">
        <f aca="false" ca="false" dt2D="false" dtr="false" t="normal">J17-D17</f>
        <v>#REF!</v>
      </c>
      <c r="H17" s="150" t="e">
        <f aca="false" ca="false" dt2D="false" dtr="false" t="normal">K17-E17</f>
        <v>#REF!</v>
      </c>
      <c r="I17" s="151" t="e">
        <f aca="false" ca="false" dt2D="false" dtr="false" t="normal">#REF!</f>
        <v>#REF!</v>
      </c>
      <c r="J17" s="151" t="e">
        <f aca="false" ca="false" dt2D="false" dtr="false" t="normal">I17-K17</f>
        <v>#REF!</v>
      </c>
      <c r="K17" s="151" t="e">
        <f aca="false" ca="false" dt2D="false" dtr="false" t="normal">#REF!+#REF!</f>
        <v>#REF!</v>
      </c>
      <c r="L17" s="152" t="n">
        <v>86620.79</v>
      </c>
      <c r="M17" s="152" t="e">
        <f aca="false" ca="false" dt2D="false" dtr="false" t="normal">I17-L17</f>
        <v>#REF!</v>
      </c>
    </row>
    <row customFormat="true" ht="31.5" outlineLevel="0" r="18" s="148">
      <c r="A18" s="63" t="n">
        <v>78</v>
      </c>
      <c r="B18" s="85" t="s">
        <v>205</v>
      </c>
      <c r="C18" s="149" t="n">
        <v>21660.22</v>
      </c>
      <c r="D18" s="149" t="n">
        <v>21660.22</v>
      </c>
      <c r="E18" s="149" t="n">
        <v>0</v>
      </c>
      <c r="F18" s="150" t="e">
        <f aca="false" ca="false" dt2D="false" dtr="false" t="normal">SUM(G18:H18)</f>
        <v>#REF!</v>
      </c>
      <c r="G18" s="150" t="e">
        <f aca="false" ca="false" dt2D="false" dtr="false" t="normal">J18-D18</f>
        <v>#REF!</v>
      </c>
      <c r="H18" s="150" t="n">
        <f aca="false" ca="false" dt2D="false" dtr="false" t="normal">K18-E18</f>
        <v>0</v>
      </c>
      <c r="I18" s="151" t="e">
        <f aca="false" ca="false" dt2D="false" dtr="false" t="normal">#REF!</f>
        <v>#REF!</v>
      </c>
      <c r="J18" s="151" t="e">
        <f aca="false" ca="false" dt2D="false" dtr="false" t="normal">I18-K18</f>
        <v>#REF!</v>
      </c>
      <c r="K18" s="151" t="n">
        <v>0</v>
      </c>
      <c r="L18" s="152" t="n">
        <v>20652.93</v>
      </c>
      <c r="M18" s="152" t="e">
        <f aca="false" ca="false" dt2D="false" dtr="false" t="normal">I18-L18</f>
        <v>#REF!</v>
      </c>
    </row>
    <row customFormat="true" ht="31.5" outlineLevel="0" r="19" s="148">
      <c r="A19" s="63" t="n">
        <v>80</v>
      </c>
      <c r="B19" s="85" t="s">
        <v>206</v>
      </c>
      <c r="C19" s="149" t="n">
        <v>45969.89</v>
      </c>
      <c r="D19" s="149" t="n">
        <v>44325.49</v>
      </c>
      <c r="E19" s="149" t="n">
        <v>1644.4</v>
      </c>
      <c r="F19" s="150" t="e">
        <f aca="false" ca="false" dt2D="false" dtr="false" t="normal">SUM(G19:H19)</f>
        <v>#REF!</v>
      </c>
      <c r="G19" s="150" t="e">
        <f aca="false" ca="false" dt2D="false" dtr="false" t="normal">J19-D19</f>
        <v>#REF!</v>
      </c>
      <c r="H19" s="150" t="e">
        <f aca="false" ca="false" dt2D="false" dtr="false" t="normal">K19-E19</f>
        <v>#REF!</v>
      </c>
      <c r="I19" s="151" t="e">
        <f aca="false" ca="false" dt2D="false" dtr="false" t="normal">#REF!</f>
        <v>#REF!</v>
      </c>
      <c r="J19" s="151" t="e">
        <f aca="false" ca="false" dt2D="false" dtr="false" t="normal">I19-K19</f>
        <v>#REF!</v>
      </c>
      <c r="K19" s="151" t="e">
        <f aca="false" ca="false" dt2D="false" dtr="false" t="normal">#REF!+#REF!</f>
        <v>#REF!</v>
      </c>
      <c r="L19" s="152" t="n">
        <v>43178.43</v>
      </c>
      <c r="M19" s="152" t="e">
        <f aca="false" ca="false" dt2D="false" dtr="false" t="normal">I19-L19</f>
        <v>#REF!</v>
      </c>
    </row>
    <row customFormat="true" ht="31.5" outlineLevel="0" r="20" s="148">
      <c r="A20" s="63" t="n">
        <v>81</v>
      </c>
      <c r="B20" s="85" t="s">
        <v>207</v>
      </c>
      <c r="C20" s="149" t="n">
        <v>42631.65</v>
      </c>
      <c r="D20" s="149" t="n">
        <v>40730.76</v>
      </c>
      <c r="E20" s="149" t="n">
        <v>1900.89</v>
      </c>
      <c r="F20" s="150" t="e">
        <f aca="false" ca="false" dt2D="false" dtr="false" t="normal">SUM(G20:H20)</f>
        <v>#REF!</v>
      </c>
      <c r="G20" s="150" t="e">
        <f aca="false" ca="false" dt2D="false" dtr="false" t="normal">J20-D20</f>
        <v>#REF!</v>
      </c>
      <c r="H20" s="150" t="e">
        <f aca="false" ca="false" dt2D="false" dtr="false" t="normal">K20-E20</f>
        <v>#REF!</v>
      </c>
      <c r="I20" s="151" t="e">
        <f aca="false" ca="false" dt2D="false" dtr="false" t="normal">#REF!</f>
        <v>#REF!</v>
      </c>
      <c r="J20" s="151" t="e">
        <f aca="false" ca="false" dt2D="false" dtr="false" t="normal">I20-K20</f>
        <v>#REF!</v>
      </c>
      <c r="K20" s="151" t="e">
        <f aca="false" ca="false" dt2D="false" dtr="false" t="normal">#REF!+#REF!</f>
        <v>#REF!</v>
      </c>
      <c r="L20" s="152" t="n">
        <v>39182.71</v>
      </c>
      <c r="M20" s="152" t="e">
        <f aca="false" ca="false" dt2D="false" dtr="false" t="normal">I20-L20</f>
        <v>#REF!</v>
      </c>
    </row>
    <row customFormat="true" customHeight="true" ht="36.75" outlineLevel="0" r="21" s="148">
      <c r="A21" s="63" t="n">
        <v>82</v>
      </c>
      <c r="B21" s="85" t="s">
        <v>208</v>
      </c>
      <c r="C21" s="149" t="n">
        <v>59042.68</v>
      </c>
      <c r="D21" s="149" t="n">
        <v>56666.38</v>
      </c>
      <c r="E21" s="149" t="n">
        <v>2376.3</v>
      </c>
      <c r="F21" s="150" t="e">
        <f aca="false" ca="false" dt2D="false" dtr="false" t="normal">SUM(G21:H21)</f>
        <v>#REF!</v>
      </c>
      <c r="G21" s="150" t="e">
        <f aca="false" ca="false" dt2D="false" dtr="false" t="normal">J21-D21</f>
        <v>#REF!</v>
      </c>
      <c r="H21" s="150" t="e">
        <f aca="false" ca="false" dt2D="false" dtr="false" t="normal">K21-E21</f>
        <v>#REF!</v>
      </c>
      <c r="I21" s="151" t="e">
        <f aca="false" ca="false" dt2D="false" dtr="false" t="normal">#REF!</f>
        <v>#REF!</v>
      </c>
      <c r="J21" s="151" t="e">
        <f aca="false" ca="false" dt2D="false" dtr="false" t="normal">I21-K21</f>
        <v>#REF!</v>
      </c>
      <c r="K21" s="151" t="e">
        <f aca="false" ca="false" dt2D="false" dtr="false" t="normal">#REF!+#REF!</f>
        <v>#REF!</v>
      </c>
      <c r="L21" s="152" t="n">
        <v>55289.7</v>
      </c>
      <c r="M21" s="152" t="e">
        <f aca="false" ca="false" dt2D="false" dtr="false" t="normal">I21-L21</f>
        <v>#REF!</v>
      </c>
    </row>
    <row customFormat="true" ht="31.5" outlineLevel="0" r="22" s="153">
      <c r="A22" s="84" t="n">
        <v>83</v>
      </c>
      <c r="B22" s="85" t="s">
        <v>209</v>
      </c>
      <c r="C22" s="149" t="n">
        <v>63473.97</v>
      </c>
      <c r="D22" s="149" t="n">
        <v>63473.97</v>
      </c>
      <c r="E22" s="149" t="n">
        <v>0</v>
      </c>
      <c r="F22" s="150" t="e">
        <f aca="false" ca="false" dt2D="false" dtr="false" t="normal">SUM(G22:H22)</f>
        <v>#REF!</v>
      </c>
      <c r="G22" s="150" t="e">
        <f aca="false" ca="false" dt2D="false" dtr="false" t="normal">J22-D22</f>
        <v>#REF!</v>
      </c>
      <c r="H22" s="150" t="n">
        <f aca="false" ca="false" dt2D="false" dtr="false" t="normal">K22-E22</f>
        <v>0</v>
      </c>
      <c r="I22" s="151" t="e">
        <f aca="false" ca="false" dt2D="false" dtr="false" t="normal">#REF!</f>
        <v>#REF!</v>
      </c>
      <c r="J22" s="151" t="e">
        <f aca="false" ca="false" dt2D="false" dtr="false" t="normal">I22-K22</f>
        <v>#REF!</v>
      </c>
      <c r="K22" s="151" t="n">
        <v>0</v>
      </c>
      <c r="L22" s="152" t="n">
        <v>60580.99</v>
      </c>
      <c r="M22" s="152" t="e">
        <f aca="false" ca="false" dt2D="false" dtr="false" t="normal">I22-L22</f>
        <v>#REF!</v>
      </c>
    </row>
    <row customFormat="true" ht="31.5" outlineLevel="0" r="23" s="153">
      <c r="A23" s="84" t="n">
        <v>84</v>
      </c>
      <c r="B23" s="85" t="s">
        <v>210</v>
      </c>
      <c r="C23" s="149" t="n">
        <v>94170.37</v>
      </c>
      <c r="D23" s="149" t="n">
        <v>94170.37</v>
      </c>
      <c r="E23" s="149" t="n">
        <v>0</v>
      </c>
      <c r="F23" s="150" t="e">
        <f aca="false" ca="false" dt2D="false" dtr="false" t="normal">SUM(G23:H23)</f>
        <v>#REF!</v>
      </c>
      <c r="G23" s="150" t="e">
        <f aca="false" ca="false" dt2D="false" dtr="false" t="normal">J23-D23</f>
        <v>#REF!</v>
      </c>
      <c r="H23" s="150" t="n">
        <f aca="false" ca="false" dt2D="false" dtr="false" t="normal">K23-E23</f>
        <v>0</v>
      </c>
      <c r="I23" s="151" t="e">
        <f aca="false" ca="false" dt2D="false" dtr="false" t="normal">#REF!</f>
        <v>#REF!</v>
      </c>
      <c r="J23" s="151" t="e">
        <f aca="false" ca="false" dt2D="false" dtr="false" t="normal">I23-K23</f>
        <v>#REF!</v>
      </c>
      <c r="K23" s="151" t="n">
        <v>0</v>
      </c>
      <c r="L23" s="152" t="n">
        <v>88304.71</v>
      </c>
      <c r="M23" s="152" t="e">
        <f aca="false" ca="false" dt2D="false" dtr="false" t="normal">I23-L23</f>
        <v>#REF!</v>
      </c>
    </row>
    <row customFormat="true" ht="47.25" outlineLevel="0" r="24" s="148">
      <c r="A24" s="63" t="n">
        <v>85</v>
      </c>
      <c r="B24" s="85" t="s">
        <v>211</v>
      </c>
      <c r="C24" s="149" t="n">
        <v>20006.56</v>
      </c>
      <c r="D24" s="149" t="n">
        <v>20006.56</v>
      </c>
      <c r="E24" s="149" t="n">
        <v>0</v>
      </c>
      <c r="F24" s="150" t="e">
        <f aca="false" ca="false" dt2D="false" dtr="false" t="normal">SUM(G24:H24)</f>
        <v>#REF!</v>
      </c>
      <c r="G24" s="150" t="e">
        <f aca="false" ca="false" dt2D="false" dtr="false" t="normal">J24-D24</f>
        <v>#REF!</v>
      </c>
      <c r="H24" s="150" t="n">
        <f aca="false" ca="false" dt2D="false" dtr="false" t="normal">K24-E24</f>
        <v>0</v>
      </c>
      <c r="I24" s="151" t="e">
        <f aca="false" ca="false" dt2D="false" dtr="false" t="normal">#REF!</f>
        <v>#REF!</v>
      </c>
      <c r="J24" s="151" t="e">
        <f aca="false" ca="false" dt2D="false" dtr="false" t="normal">I24-K24</f>
        <v>#REF!</v>
      </c>
      <c r="K24" s="151" t="n">
        <v>0</v>
      </c>
      <c r="L24" s="152" t="n">
        <v>19128.75</v>
      </c>
      <c r="M24" s="152" t="e">
        <f aca="false" ca="false" dt2D="false" dtr="false" t="normal">I24-L24</f>
        <v>#REF!</v>
      </c>
    </row>
    <row customFormat="true" customHeight="true" ht="30" outlineLevel="0" r="25" s="148">
      <c r="A25" s="63" t="s">
        <v>212</v>
      </c>
      <c r="B25" s="85" t="s">
        <v>213</v>
      </c>
      <c r="C25" s="149" t="n">
        <v>25217.73</v>
      </c>
      <c r="D25" s="149" t="n">
        <v>25217.73</v>
      </c>
      <c r="E25" s="149" t="n">
        <v>0</v>
      </c>
      <c r="F25" s="150" t="e">
        <f aca="false" ca="false" dt2D="false" dtr="false" t="normal">SUM(G25:H25)</f>
        <v>#REF!</v>
      </c>
      <c r="G25" s="150" t="e">
        <f aca="false" ca="false" dt2D="false" dtr="false" t="normal">J25-D25</f>
        <v>#REF!</v>
      </c>
      <c r="H25" s="150" t="n">
        <f aca="false" ca="false" dt2D="false" dtr="false" t="normal">K25-E25</f>
        <v>0</v>
      </c>
      <c r="I25" s="151" t="e">
        <f aca="false" ca="false" dt2D="false" dtr="false" t="normal">#REF!</f>
        <v>#REF!</v>
      </c>
      <c r="J25" s="151" t="e">
        <f aca="false" ca="false" dt2D="false" dtr="false" t="normal">I25-K25</f>
        <v>#REF!</v>
      </c>
      <c r="K25" s="151" t="n">
        <v>0</v>
      </c>
      <c r="L25" s="152" t="n">
        <v>22537.38</v>
      </c>
      <c r="M25" s="152" t="e">
        <f aca="false" ca="false" dt2D="false" dtr="false" t="normal">I25-L25</f>
        <v>#REF!</v>
      </c>
    </row>
    <row customFormat="true" ht="47.25" outlineLevel="0" r="26" s="148">
      <c r="A26" s="84" t="n">
        <v>98</v>
      </c>
      <c r="B26" s="85" t="s">
        <v>214</v>
      </c>
      <c r="C26" s="149" t="n">
        <v>402328.44</v>
      </c>
      <c r="D26" s="149" t="n">
        <v>389244.66</v>
      </c>
      <c r="E26" s="149" t="n">
        <v>13083.78</v>
      </c>
      <c r="F26" s="150" t="e">
        <f aca="false" ca="false" dt2D="false" dtr="false" t="normal">SUM(G26:H26)</f>
        <v>#REF!</v>
      </c>
      <c r="G26" s="150" t="e">
        <f aca="false" ca="false" dt2D="false" dtr="false" t="normal">J26-D26</f>
        <v>#REF!</v>
      </c>
      <c r="H26" s="150" t="e">
        <f aca="false" ca="false" dt2D="false" dtr="false" t="normal">K26-E26</f>
        <v>#REF!</v>
      </c>
      <c r="I26" s="151" t="e">
        <f aca="false" ca="false" dt2D="false" dtr="false" t="normal">#REF!</f>
        <v>#REF!</v>
      </c>
      <c r="J26" s="151" t="e">
        <f aca="false" ca="false" dt2D="false" dtr="false" t="normal">I26-K26</f>
        <v>#REF!</v>
      </c>
      <c r="K26" s="151" t="e">
        <f aca="false" ca="false" dt2D="false" dtr="false" t="normal">#REF!+#REF!</f>
        <v>#REF!</v>
      </c>
      <c r="L26" s="152" t="n">
        <v>77434.12</v>
      </c>
      <c r="M26" s="152" t="e">
        <f aca="false" ca="false" dt2D="false" dtr="false" t="normal">I26-L26</f>
        <v>#REF!</v>
      </c>
    </row>
    <row customFormat="true" ht="15.75" outlineLevel="0" r="27" s="152">
      <c r="A27" s="154" t="n"/>
      <c r="B27" s="155" t="s">
        <v>215</v>
      </c>
      <c r="C27" s="156" t="n">
        <v>1379366.33</v>
      </c>
      <c r="D27" s="156" t="n">
        <v>1274978.6</v>
      </c>
      <c r="E27" s="156" t="n">
        <v>104387.73</v>
      </c>
      <c r="F27" s="157" t="e">
        <f aca="false" ca="false" dt2D="false" dtr="false" t="normal">F10+F11+F12+F13+F14+F15+F16+F17+F18+F19+F20+F21+F22+F23+F24+F25+F26</f>
        <v>#REF!</v>
      </c>
      <c r="G27" s="157" t="e">
        <f aca="false" ca="false" dt2D="false" dtr="false" t="normal">G10+G11+G12+G13+G14+G15+G16+G17+G18+G19+G20+G21+G22+G23+G24+G25+G26</f>
        <v>#REF!</v>
      </c>
      <c r="H27" s="157" t="e">
        <f aca="false" ca="false" dt2D="false" dtr="false" t="normal">H10+H11+H12+H13+H14+H15+H16+H17+H18+H19+H20+H21+H22+H23+H24+H25+H26</f>
        <v>#REF!</v>
      </c>
      <c r="I27" s="158" t="e">
        <f aca="false" ca="false" dt2D="false" dtr="false" t="normal">SUM(I10:I26)</f>
        <v>#REF!</v>
      </c>
      <c r="J27" s="158" t="e">
        <f aca="false" ca="false" dt2D="false" dtr="false" t="normal">SUM(J10:J26)</f>
        <v>#REF!</v>
      </c>
      <c r="K27" s="158" t="e">
        <f aca="false" ca="false" dt2D="false" dtr="false" t="normal">SUM(K10:K26)</f>
        <v>#REF!</v>
      </c>
      <c r="L27" s="152" t="e">
        <f aca="false" ca="false" dt2D="false" dtr="false" t="normal">#REF!</f>
        <v>#REF!</v>
      </c>
      <c r="M27" s="152" t="e">
        <f aca="false" ca="false" dt2D="false" dtr="false" t="normal">I27-L27</f>
        <v>#REF!</v>
      </c>
    </row>
    <row outlineLevel="0" r="28">
      <c r="B28" s="136" t="n"/>
      <c r="C28" s="159" t="n"/>
      <c r="D28" s="159" t="n"/>
      <c r="E28" s="159" t="n"/>
    </row>
    <row outlineLevel="0" r="29">
      <c r="B29" s="136" t="n"/>
      <c r="C29" s="159" t="n"/>
      <c r="D29" s="159" t="n"/>
      <c r="E29" s="159" t="n"/>
    </row>
    <row outlineLevel="0" r="30">
      <c r="B30" s="136" t="n"/>
      <c r="C30" s="159" t="n"/>
      <c r="D30" s="159" t="n"/>
      <c r="E30" s="159" t="n"/>
    </row>
    <row outlineLevel="0" r="31">
      <c r="B31" s="136" t="n"/>
      <c r="C31" s="159" t="n"/>
      <c r="D31" s="159" t="n"/>
      <c r="E31" s="159" t="n"/>
    </row>
    <row customHeight="true" ht="19.1499996185303" outlineLevel="0" r="32">
      <c r="B32" s="102" t="s">
        <v>170</v>
      </c>
      <c r="C32" s="103" t="e">
        <f aca="false" ca="false" dt2D="false" dtr="false" t="normal">#REF!</f>
        <v>#REF!</v>
      </c>
      <c r="D32" s="103" t="n"/>
      <c r="E32" s="103" t="n"/>
      <c r="F32" s="103" t="e">
        <f aca="false" ca="false" dt2D="false" dtr="false" t="normal">#REF!</f>
        <v>#REF!</v>
      </c>
      <c r="G32" s="103" t="n"/>
      <c r="H32" s="103" t="n"/>
      <c r="I32" s="103" t="e">
        <f aca="false" ca="false" dt2D="false" dtr="false" t="normal">#REF!</f>
        <v>#REF!</v>
      </c>
      <c r="J32" s="103" t="n"/>
      <c r="K32" s="103" t="n"/>
    </row>
    <row customHeight="true" ht="19.1499996185303" outlineLevel="0" r="33">
      <c r="B33" s="102" t="s">
        <v>171</v>
      </c>
      <c r="C33" s="103" t="n">
        <v>0</v>
      </c>
      <c r="D33" s="103" t="n"/>
      <c r="E33" s="103" t="n"/>
      <c r="F33" s="103" t="e">
        <f aca="false" ca="false" dt2D="false" dtr="false" t="normal">F27-F32</f>
        <v>#REF!</v>
      </c>
      <c r="G33" s="103" t="n"/>
      <c r="H33" s="103" t="n"/>
      <c r="I33" s="103" t="e">
        <f aca="false" ca="false" dt2D="false" dtr="false" t="normal">I27-I32</f>
        <v>#REF!</v>
      </c>
      <c r="J33" s="103" t="n"/>
      <c r="K33" s="103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100"/>
  <headerFooter>
    <oddHeader>&amp;C&amp;14&amp;"Times New Roman,Regular"&amp;P&amp;12&amp;"-,Regular"</oddHeader>
  </headerFooter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5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28" width="8.65905182016891"/>
    <col customWidth="true" max="2" min="2" outlineLevel="0" style="128" width="55.4934636724929"/>
    <col customWidth="true" max="3" min="3" outlineLevel="0" style="129" width="21.9686348982728"/>
    <col customWidth="true" max="4" min="4" outlineLevel="0" style="129" width="13.811322529366"/>
    <col customWidth="true" max="5" min="5" outlineLevel="0" style="129" width="13.6818413806532"/>
    <col customWidth="true" max="6" min="6" outlineLevel="0" style="128" width="12.3007091277166"/>
    <col customWidth="true" max="7" min="7" outlineLevel="0" style="128" width="12.4301902764294"/>
    <col customWidth="true" max="8" min="8" outlineLevel="0" style="128" width="13.3041880302408"/>
    <col customWidth="true" max="9" min="9" outlineLevel="0" style="130" width="15.6941935569"/>
    <col customWidth="true" max="10" min="10" outlineLevel="0" style="130" width="14.0594947310655"/>
    <col customWidth="true" max="11" min="11" outlineLevel="0" style="130" width="14.8148014318902"/>
    <col bestFit="true" customWidth="true" max="12" min="12" outlineLevel="0" style="128" width="12.9319290510268"/>
    <col customWidth="true" max="13" min="13" outlineLevel="0" style="128" width="10.91957687478"/>
    <col bestFit="true" customWidth="true" max="16384" min="14" outlineLevel="0" style="128" width="8.65905182016891"/>
  </cols>
  <sheetData>
    <row customFormat="true" ht="15.75" outlineLevel="0" r="1" s="56">
      <c r="C1" s="57" t="n"/>
      <c r="I1" s="131" t="n"/>
      <c r="J1" s="131" t="n"/>
      <c r="K1" s="132" t="s">
        <v>192</v>
      </c>
      <c r="L1" s="128" t="n"/>
      <c r="M1" s="128" t="n"/>
    </row>
    <row customFormat="true" ht="15.75" outlineLevel="0" r="2" s="56">
      <c r="C2" s="57" t="n"/>
      <c r="I2" s="131" t="n"/>
      <c r="J2" s="131" t="n"/>
      <c r="K2" s="132" t="s">
        <v>184</v>
      </c>
      <c r="L2" s="128" t="n"/>
      <c r="M2" s="128" t="n"/>
    </row>
    <row customFormat="true" ht="15.75" outlineLevel="0" r="3" s="56">
      <c r="C3" s="57" t="n"/>
      <c r="I3" s="131" t="n"/>
      <c r="J3" s="131" t="n"/>
      <c r="K3" s="132" t="n"/>
      <c r="L3" s="128" t="n"/>
      <c r="M3" s="128" t="n"/>
    </row>
    <row outlineLevel="0" r="4">
      <c r="B4" s="133" t="s">
        <v>193</v>
      </c>
      <c r="C4" s="133" t="s"/>
      <c r="D4" s="133" t="s"/>
      <c r="E4" s="133" t="s"/>
      <c r="F4" s="133" t="s"/>
      <c r="G4" s="133" t="s"/>
      <c r="H4" s="133" t="s"/>
      <c r="I4" s="133" t="s"/>
      <c r="J4" s="133" t="s"/>
      <c r="K4" s="133" t="s"/>
      <c r="L4" s="134" t="n"/>
      <c r="M4" s="134" t="n"/>
    </row>
    <row outlineLevel="0" r="5">
      <c r="B5" s="133" t="s">
        <v>216</v>
      </c>
      <c r="C5" s="133" t="s"/>
      <c r="D5" s="133" t="s"/>
      <c r="E5" s="133" t="s"/>
      <c r="F5" s="133" t="s"/>
      <c r="G5" s="133" t="s"/>
      <c r="H5" s="133" t="s"/>
      <c r="I5" s="133" t="s"/>
      <c r="J5" s="133" t="s"/>
      <c r="K5" s="133" t="s"/>
      <c r="L5" s="134" t="n"/>
      <c r="M5" s="134" t="n"/>
    </row>
    <row outlineLevel="0" r="6">
      <c r="B6" s="136" t="n"/>
      <c r="C6" s="137" t="n"/>
      <c r="D6" s="101" t="n"/>
      <c r="E6" s="101" t="n"/>
      <c r="K6" s="129" t="s">
        <v>188</v>
      </c>
    </row>
    <row customHeight="true" ht="15.6000003814697" outlineLevel="0" r="7">
      <c r="A7" s="138" t="s">
        <v>130</v>
      </c>
      <c r="B7" s="139" t="s">
        <v>3</v>
      </c>
      <c r="C7" s="65" t="e">
        <f aca="false" ca="false" dt2D="false" dtr="false" t="normal">#REF!</f>
        <v>#REF!</v>
      </c>
      <c r="D7" s="65" t="s">
        <v>131</v>
      </c>
      <c r="E7" s="119" t="s"/>
      <c r="F7" s="120" t="s">
        <v>132</v>
      </c>
      <c r="G7" s="69" t="s"/>
      <c r="H7" s="121" t="s"/>
      <c r="I7" s="71" t="s">
        <v>195</v>
      </c>
      <c r="J7" s="71" t="s">
        <v>131</v>
      </c>
      <c r="K7" s="140" t="s"/>
    </row>
    <row ht="94.5" outlineLevel="0" r="8">
      <c r="A8" s="141" t="s"/>
      <c r="B8" s="142" t="s"/>
      <c r="C8" s="76" t="s"/>
      <c r="D8" s="77" t="s">
        <v>134</v>
      </c>
      <c r="E8" s="77" t="s">
        <v>135</v>
      </c>
      <c r="F8" s="78" t="s">
        <v>136</v>
      </c>
      <c r="G8" s="78" t="s">
        <v>137</v>
      </c>
      <c r="H8" s="78" t="s">
        <v>138</v>
      </c>
      <c r="I8" s="79" t="s"/>
      <c r="J8" s="143" t="s">
        <v>134</v>
      </c>
      <c r="K8" s="143" t="s">
        <v>135</v>
      </c>
      <c r="L8" s="53" t="s">
        <v>196</v>
      </c>
      <c r="M8" s="53" t="s">
        <v>125</v>
      </c>
    </row>
    <row customFormat="true" customHeight="true" ht="15" outlineLevel="0" r="9" s="144">
      <c r="A9" s="138" t="n">
        <v>1</v>
      </c>
      <c r="B9" s="138" t="n">
        <v>2</v>
      </c>
      <c r="C9" s="145" t="n">
        <v>3</v>
      </c>
      <c r="D9" s="145" t="n">
        <v>4</v>
      </c>
      <c r="E9" s="145" t="n">
        <v>5</v>
      </c>
      <c r="F9" s="146" t="n">
        <v>6</v>
      </c>
      <c r="G9" s="146" t="n">
        <v>7</v>
      </c>
      <c r="H9" s="146" t="n">
        <v>8</v>
      </c>
      <c r="I9" s="147" t="n">
        <v>9</v>
      </c>
      <c r="J9" s="147" t="n">
        <v>10</v>
      </c>
      <c r="K9" s="147" t="n">
        <v>11</v>
      </c>
    </row>
    <row customFormat="true" ht="15.75" outlineLevel="0" r="10" s="148">
      <c r="A10" s="63" t="n">
        <v>70</v>
      </c>
      <c r="B10" s="85" t="s">
        <v>197</v>
      </c>
      <c r="C10" s="149" t="n">
        <v>57808.1</v>
      </c>
      <c r="D10" s="149" t="n">
        <v>57808.1</v>
      </c>
      <c r="E10" s="149" t="n">
        <v>0</v>
      </c>
      <c r="F10" s="150" t="e">
        <f aca="false" ca="false" dt2D="false" dtr="false" t="normal">SUM(G10:H10)</f>
        <v>#REF!</v>
      </c>
      <c r="G10" s="150" t="e">
        <f aca="false" ca="false" dt2D="false" dtr="false" t="normal">J10-D10</f>
        <v>#REF!</v>
      </c>
      <c r="H10" s="150" t="n">
        <f aca="false" ca="false" dt2D="false" dtr="false" t="normal">K10-E10</f>
        <v>0</v>
      </c>
      <c r="I10" s="151" t="e">
        <f aca="false" ca="false" dt2D="false" dtr="false" t="normal">#REF!</f>
        <v>#REF!</v>
      </c>
      <c r="J10" s="151" t="e">
        <f aca="false" ca="false" dt2D="false" dtr="false" t="normal">I10-K10</f>
        <v>#REF!</v>
      </c>
      <c r="K10" s="151" t="n">
        <v>0</v>
      </c>
      <c r="L10" s="152" t="e">
        <f aca="false" ca="false" dt2D="false" dtr="false" t="normal">#REF!</f>
        <v>#REF!</v>
      </c>
      <c r="M10" s="152" t="e">
        <f aca="false" ca="false" dt2D="false" dtr="false" t="normal">I10-L10</f>
        <v>#REF!</v>
      </c>
    </row>
    <row customFormat="true" ht="31.5" outlineLevel="0" r="11" s="148">
      <c r="A11" s="63" t="n">
        <v>71</v>
      </c>
      <c r="B11" s="85" t="s">
        <v>198</v>
      </c>
      <c r="C11" s="149" t="n">
        <v>180566.16</v>
      </c>
      <c r="D11" s="149" t="n">
        <v>179291.28</v>
      </c>
      <c r="E11" s="149" t="n">
        <v>1274.88</v>
      </c>
      <c r="F11" s="150" t="e">
        <f aca="false" ca="false" dt2D="false" dtr="false" t="normal">SUM(G11:H11)</f>
        <v>#REF!</v>
      </c>
      <c r="G11" s="150" t="e">
        <f aca="false" ca="false" dt2D="false" dtr="false" t="normal">J11-D11</f>
        <v>#REF!</v>
      </c>
      <c r="H11" s="150" t="e">
        <f aca="false" ca="false" dt2D="false" dtr="false" t="normal">K11-E11</f>
        <v>#REF!</v>
      </c>
      <c r="I11" s="151" t="e">
        <f aca="false" ca="false" dt2D="false" dtr="false" t="normal">#REF!</f>
        <v>#REF!</v>
      </c>
      <c r="J11" s="151" t="e">
        <f aca="false" ca="false" dt2D="false" dtr="false" t="normal">I11-K11</f>
        <v>#REF!</v>
      </c>
      <c r="K11" s="151" t="e">
        <f aca="false" ca="false" dt2D="false" dtr="false" t="normal">#REF!+#REF!</f>
        <v>#REF!</v>
      </c>
      <c r="L11" s="152" t="e">
        <f aca="false" ca="false" dt2D="false" dtr="false" t="normal">#REF!</f>
        <v>#REF!</v>
      </c>
      <c r="M11" s="152" t="e">
        <f aca="false" ca="false" dt2D="false" dtr="false" t="normal">I11-L11</f>
        <v>#REF!</v>
      </c>
    </row>
    <row customFormat="true" ht="31.5" outlineLevel="0" r="12" s="153">
      <c r="A12" s="63" t="n">
        <v>72</v>
      </c>
      <c r="B12" s="85" t="s">
        <v>199</v>
      </c>
      <c r="C12" s="149" t="n">
        <v>97765.31</v>
      </c>
      <c r="D12" s="149" t="n">
        <v>97765.31</v>
      </c>
      <c r="E12" s="149" t="n">
        <v>0</v>
      </c>
      <c r="F12" s="150" t="e">
        <f aca="false" ca="false" dt2D="false" dtr="false" t="normal">SUM(G12:H12)</f>
        <v>#REF!</v>
      </c>
      <c r="G12" s="150" t="e">
        <f aca="false" ca="false" dt2D="false" dtr="false" t="normal">J12-D12</f>
        <v>#REF!</v>
      </c>
      <c r="H12" s="150" t="n">
        <f aca="false" ca="false" dt2D="false" dtr="false" t="normal">K12-E12</f>
        <v>0</v>
      </c>
      <c r="I12" s="151" t="e">
        <f aca="false" ca="false" dt2D="false" dtr="false" t="normal">#REF!</f>
        <v>#REF!</v>
      </c>
      <c r="J12" s="151" t="e">
        <f aca="false" ca="false" dt2D="false" dtr="false" t="normal">I12-K12</f>
        <v>#REF!</v>
      </c>
      <c r="K12" s="151" t="n">
        <v>0</v>
      </c>
      <c r="L12" s="152" t="e">
        <f aca="false" ca="false" dt2D="false" dtr="false" t="normal">#REF!</f>
        <v>#REF!</v>
      </c>
      <c r="M12" s="152" t="e">
        <f aca="false" ca="false" dt2D="false" dtr="false" t="normal">I12-L12</f>
        <v>#REF!</v>
      </c>
    </row>
    <row customFormat="true" ht="31.5" outlineLevel="0" r="13" s="153">
      <c r="A13" s="63" t="n">
        <v>73</v>
      </c>
      <c r="B13" s="85" t="s">
        <v>200</v>
      </c>
      <c r="C13" s="149" t="n">
        <v>61018.96</v>
      </c>
      <c r="D13" s="149" t="n">
        <v>61018.96</v>
      </c>
      <c r="E13" s="149" t="n">
        <v>0</v>
      </c>
      <c r="F13" s="150" t="e">
        <f aca="false" ca="false" dt2D="false" dtr="false" t="normal">SUM(G13:H13)</f>
        <v>#REF!</v>
      </c>
      <c r="G13" s="150" t="e">
        <f aca="false" ca="false" dt2D="false" dtr="false" t="normal">J13-D13</f>
        <v>#REF!</v>
      </c>
      <c r="H13" s="150" t="n">
        <f aca="false" ca="false" dt2D="false" dtr="false" t="normal">K13-E13</f>
        <v>0</v>
      </c>
      <c r="I13" s="151" t="e">
        <f aca="false" ca="false" dt2D="false" dtr="false" t="normal">#REF!</f>
        <v>#REF!</v>
      </c>
      <c r="J13" s="151" t="e">
        <f aca="false" ca="false" dt2D="false" dtr="false" t="normal">I13-K13</f>
        <v>#REF!</v>
      </c>
      <c r="K13" s="151" t="n">
        <v>0</v>
      </c>
      <c r="L13" s="152" t="e">
        <f aca="false" ca="false" dt2D="false" dtr="false" t="normal">#REF!</f>
        <v>#REF!</v>
      </c>
      <c r="M13" s="152" t="e">
        <f aca="false" ca="false" dt2D="false" dtr="false" t="normal">I13-L13</f>
        <v>#REF!</v>
      </c>
    </row>
    <row customFormat="true" ht="31.5" outlineLevel="0" r="14" s="148">
      <c r="A14" s="63" t="n">
        <v>74</v>
      </c>
      <c r="B14" s="85" t="s">
        <v>201</v>
      </c>
      <c r="C14" s="149" t="n">
        <v>52497.14</v>
      </c>
      <c r="D14" s="149" t="n">
        <v>52497.14</v>
      </c>
      <c r="E14" s="149" t="n">
        <v>0</v>
      </c>
      <c r="F14" s="150" t="e">
        <f aca="false" ca="false" dt2D="false" dtr="false" t="normal">SUM(G14:H14)</f>
        <v>#REF!</v>
      </c>
      <c r="G14" s="150" t="e">
        <f aca="false" ca="false" dt2D="false" dtr="false" t="normal">J14-D14</f>
        <v>#REF!</v>
      </c>
      <c r="H14" s="150" t="n">
        <f aca="false" ca="false" dt2D="false" dtr="false" t="normal">K14-E14</f>
        <v>0</v>
      </c>
      <c r="I14" s="151" t="e">
        <f aca="false" ca="false" dt2D="false" dtr="false" t="normal">#REF!</f>
        <v>#REF!</v>
      </c>
      <c r="J14" s="151" t="e">
        <f aca="false" ca="false" dt2D="false" dtr="false" t="normal">I14-K14</f>
        <v>#REF!</v>
      </c>
      <c r="K14" s="151" t="n">
        <v>0</v>
      </c>
      <c r="L14" s="152" t="e">
        <f aca="false" ca="false" dt2D="false" dtr="false" t="normal">#REF!</f>
        <v>#REF!</v>
      </c>
      <c r="M14" s="152" t="e">
        <f aca="false" ca="false" dt2D="false" dtr="false" t="normal">I14-L14</f>
        <v>#REF!</v>
      </c>
    </row>
    <row customFormat="true" ht="31.5" outlineLevel="0" r="15" s="153">
      <c r="A15" s="63" t="n">
        <v>75</v>
      </c>
      <c r="B15" s="85" t="s">
        <v>202</v>
      </c>
      <c r="C15" s="149" t="n">
        <v>44584.74</v>
      </c>
      <c r="D15" s="149" t="n">
        <v>41760.18</v>
      </c>
      <c r="E15" s="149" t="n">
        <v>2824.56</v>
      </c>
      <c r="F15" s="150" t="e">
        <f aca="false" ca="false" dt2D="false" dtr="false" t="normal">SUM(G15:H15)</f>
        <v>#REF!</v>
      </c>
      <c r="G15" s="150" t="e">
        <f aca="false" ca="false" dt2D="false" dtr="false" t="normal">J15-D15</f>
        <v>#REF!</v>
      </c>
      <c r="H15" s="150" t="e">
        <f aca="false" ca="false" dt2D="false" dtr="false" t="normal">K15-E15</f>
        <v>#REF!</v>
      </c>
      <c r="I15" s="151" t="e">
        <f aca="false" ca="false" dt2D="false" dtr="false" t="normal">#REF!</f>
        <v>#REF!</v>
      </c>
      <c r="J15" s="151" t="e">
        <f aca="false" ca="false" dt2D="false" dtr="false" t="normal">I15-K15</f>
        <v>#REF!</v>
      </c>
      <c r="K15" s="151" t="e">
        <f aca="false" ca="false" dt2D="false" dtr="false" t="normal">#REF!</f>
        <v>#REF!</v>
      </c>
      <c r="L15" s="152" t="e">
        <f aca="false" ca="false" dt2D="false" dtr="false" t="normal">#REF!</f>
        <v>#REF!</v>
      </c>
      <c r="M15" s="152" t="e">
        <f aca="false" ca="false" dt2D="false" dtr="false" t="normal">I15-L15</f>
        <v>#REF!</v>
      </c>
    </row>
    <row customFormat="true" ht="31.5" outlineLevel="0" r="16" s="153">
      <c r="A16" s="63" t="n">
        <v>76</v>
      </c>
      <c r="B16" s="85" t="s">
        <v>203</v>
      </c>
      <c r="C16" s="149" t="n">
        <v>19546.08</v>
      </c>
      <c r="D16" s="149" t="n">
        <v>19546.08</v>
      </c>
      <c r="E16" s="149" t="n">
        <v>0</v>
      </c>
      <c r="F16" s="150" t="e">
        <f aca="false" ca="false" dt2D="false" dtr="false" t="normal">SUM(G16:H16)</f>
        <v>#REF!</v>
      </c>
      <c r="G16" s="150" t="e">
        <f aca="false" ca="false" dt2D="false" dtr="false" t="normal">J16-D16</f>
        <v>#REF!</v>
      </c>
      <c r="H16" s="150" t="n">
        <f aca="false" ca="false" dt2D="false" dtr="false" t="normal">K16-E16</f>
        <v>0</v>
      </c>
      <c r="I16" s="151" t="e">
        <f aca="false" ca="false" dt2D="false" dtr="false" t="normal">#REF!</f>
        <v>#REF!</v>
      </c>
      <c r="J16" s="151" t="e">
        <f aca="false" ca="false" dt2D="false" dtr="false" t="normal">I16-K16</f>
        <v>#REF!</v>
      </c>
      <c r="K16" s="151" t="n">
        <v>0</v>
      </c>
      <c r="L16" s="152" t="e">
        <f aca="false" ca="false" dt2D="false" dtr="false" t="normal">#REF!</f>
        <v>#REF!</v>
      </c>
      <c r="M16" s="152" t="e">
        <f aca="false" ca="false" dt2D="false" dtr="false" t="normal">I16-L16</f>
        <v>#REF!</v>
      </c>
    </row>
    <row customFormat="true" ht="31.5" outlineLevel="0" r="17" s="148">
      <c r="A17" s="63" t="n">
        <v>77</v>
      </c>
      <c r="B17" s="85" t="s">
        <v>204</v>
      </c>
      <c r="C17" s="149" t="n">
        <v>85605.05</v>
      </c>
      <c r="D17" s="149" t="n">
        <v>9701.74000000001</v>
      </c>
      <c r="E17" s="149" t="n">
        <v>75903.31</v>
      </c>
      <c r="F17" s="150" t="e">
        <f aca="false" ca="false" dt2D="false" dtr="false" t="normal">SUM(G17:H17)</f>
        <v>#REF!</v>
      </c>
      <c r="G17" s="150" t="e">
        <f aca="false" ca="false" dt2D="false" dtr="false" t="normal">J17-D17</f>
        <v>#REF!</v>
      </c>
      <c r="H17" s="150" t="e">
        <f aca="false" ca="false" dt2D="false" dtr="false" t="normal">K17-E17</f>
        <v>#REF!</v>
      </c>
      <c r="I17" s="151" t="e">
        <f aca="false" ca="false" dt2D="false" dtr="false" t="normal">#REF!</f>
        <v>#REF!</v>
      </c>
      <c r="J17" s="151" t="e">
        <f aca="false" ca="false" dt2D="false" dtr="false" t="normal">I17-K17</f>
        <v>#REF!</v>
      </c>
      <c r="K17" s="151" t="e">
        <f aca="false" ca="false" dt2D="false" dtr="false" t="normal">#REF!+#REF!</f>
        <v>#REF!</v>
      </c>
      <c r="L17" s="152" t="e">
        <f aca="false" ca="false" dt2D="false" dtr="false" t="normal">#REF!</f>
        <v>#REF!</v>
      </c>
      <c r="M17" s="152" t="e">
        <f aca="false" ca="false" dt2D="false" dtr="false" t="normal">I17-L17</f>
        <v>#REF!</v>
      </c>
    </row>
    <row customFormat="true" ht="31.5" outlineLevel="0" r="18" s="148">
      <c r="A18" s="63" t="n">
        <v>78</v>
      </c>
      <c r="B18" s="85" t="s">
        <v>205</v>
      </c>
      <c r="C18" s="149" t="n">
        <v>22650.4</v>
      </c>
      <c r="D18" s="149" t="n">
        <v>22650.4</v>
      </c>
      <c r="E18" s="149" t="n">
        <v>0</v>
      </c>
      <c r="F18" s="150" t="e">
        <f aca="false" ca="false" dt2D="false" dtr="false" t="normal">SUM(G18:H18)</f>
        <v>#REF!</v>
      </c>
      <c r="G18" s="150" t="e">
        <f aca="false" ca="false" dt2D="false" dtr="false" t="normal">J18-D18</f>
        <v>#REF!</v>
      </c>
      <c r="H18" s="150" t="n">
        <f aca="false" ca="false" dt2D="false" dtr="false" t="normal">K18-E18</f>
        <v>0</v>
      </c>
      <c r="I18" s="151" t="e">
        <f aca="false" ca="false" dt2D="false" dtr="false" t="normal">#REF!</f>
        <v>#REF!</v>
      </c>
      <c r="J18" s="151" t="e">
        <f aca="false" ca="false" dt2D="false" dtr="false" t="normal">I18-K18</f>
        <v>#REF!</v>
      </c>
      <c r="K18" s="151" t="n">
        <v>0</v>
      </c>
      <c r="L18" s="152" t="e">
        <f aca="false" ca="false" dt2D="false" dtr="false" t="normal">#REF!</f>
        <v>#REF!</v>
      </c>
      <c r="M18" s="152" t="e">
        <f aca="false" ca="false" dt2D="false" dtr="false" t="normal">I18-L18</f>
        <v>#REF!</v>
      </c>
    </row>
    <row customFormat="true" ht="31.5" outlineLevel="0" r="19" s="148">
      <c r="A19" s="63" t="n">
        <v>80</v>
      </c>
      <c r="B19" s="85" t="s">
        <v>206</v>
      </c>
      <c r="C19" s="149" t="n">
        <v>45880.81</v>
      </c>
      <c r="D19" s="149" t="n">
        <v>44300.32</v>
      </c>
      <c r="E19" s="149" t="n">
        <v>1580.49</v>
      </c>
      <c r="F19" s="150" t="e">
        <f aca="false" ca="false" dt2D="false" dtr="false" t="normal">SUM(G19:H19)</f>
        <v>#REF!</v>
      </c>
      <c r="G19" s="150" t="e">
        <f aca="false" ca="false" dt2D="false" dtr="false" t="normal">J19-D19</f>
        <v>#REF!</v>
      </c>
      <c r="H19" s="150" t="e">
        <f aca="false" ca="false" dt2D="false" dtr="false" t="normal">K19-E19</f>
        <v>#REF!</v>
      </c>
      <c r="I19" s="151" t="e">
        <f aca="false" ca="false" dt2D="false" dtr="false" t="normal">#REF!</f>
        <v>#REF!</v>
      </c>
      <c r="J19" s="151" t="e">
        <f aca="false" ca="false" dt2D="false" dtr="false" t="normal">I19-K19</f>
        <v>#REF!</v>
      </c>
      <c r="K19" s="151" t="e">
        <f aca="false" ca="false" dt2D="false" dtr="false" t="normal">#REF!+#REF!</f>
        <v>#REF!</v>
      </c>
      <c r="L19" s="152" t="e">
        <f aca="false" ca="false" dt2D="false" dtr="false" t="normal">#REF!</f>
        <v>#REF!</v>
      </c>
      <c r="M19" s="152" t="e">
        <f aca="false" ca="false" dt2D="false" dtr="false" t="normal">I19-L19</f>
        <v>#REF!</v>
      </c>
    </row>
    <row customFormat="true" ht="31.5" outlineLevel="0" r="20" s="148">
      <c r="A20" s="63" t="n">
        <v>81</v>
      </c>
      <c r="B20" s="85" t="s">
        <v>207</v>
      </c>
      <c r="C20" s="149" t="n">
        <v>42972.03</v>
      </c>
      <c r="D20" s="149" t="n">
        <v>41146.71</v>
      </c>
      <c r="E20" s="149" t="n">
        <v>1825.32</v>
      </c>
      <c r="F20" s="150" t="e">
        <f aca="false" ca="false" dt2D="false" dtr="false" t="normal">SUM(G20:H20)</f>
        <v>#REF!</v>
      </c>
      <c r="G20" s="150" t="e">
        <f aca="false" ca="false" dt2D="false" dtr="false" t="normal">J20-D20</f>
        <v>#REF!</v>
      </c>
      <c r="H20" s="150" t="e">
        <f aca="false" ca="false" dt2D="false" dtr="false" t="normal">K20-E20</f>
        <v>#REF!</v>
      </c>
      <c r="I20" s="151" t="e">
        <f aca="false" ca="false" dt2D="false" dtr="false" t="normal">#REF!</f>
        <v>#REF!</v>
      </c>
      <c r="J20" s="151" t="e">
        <f aca="false" ca="false" dt2D="false" dtr="false" t="normal">I20-K20</f>
        <v>#REF!</v>
      </c>
      <c r="K20" s="151" t="e">
        <f aca="false" ca="false" dt2D="false" dtr="false" t="normal">#REF!+#REF!</f>
        <v>#REF!</v>
      </c>
      <c r="L20" s="152" t="e">
        <f aca="false" ca="false" dt2D="false" dtr="false" t="normal">#REF!</f>
        <v>#REF!</v>
      </c>
      <c r="M20" s="152" t="e">
        <f aca="false" ca="false" dt2D="false" dtr="false" t="normal">I20-L20</f>
        <v>#REF!</v>
      </c>
    </row>
    <row customFormat="true" customHeight="true" ht="36.75" outlineLevel="0" r="21" s="148">
      <c r="A21" s="63" t="n">
        <v>82</v>
      </c>
      <c r="B21" s="85" t="s">
        <v>208</v>
      </c>
      <c r="C21" s="149" t="n">
        <v>61447.16</v>
      </c>
      <c r="D21" s="149" t="n">
        <v>59165.74</v>
      </c>
      <c r="E21" s="149" t="n">
        <v>2281.42</v>
      </c>
      <c r="F21" s="150" t="e">
        <f aca="false" ca="false" dt2D="false" dtr="false" t="normal">SUM(G21:H21)</f>
        <v>#REF!</v>
      </c>
      <c r="G21" s="150" t="e">
        <f aca="false" ca="false" dt2D="false" dtr="false" t="normal">J21-D21</f>
        <v>#REF!</v>
      </c>
      <c r="H21" s="150" t="e">
        <f aca="false" ca="false" dt2D="false" dtr="false" t="normal">K21-E21</f>
        <v>#REF!</v>
      </c>
      <c r="I21" s="151" t="e">
        <f aca="false" ca="false" dt2D="false" dtr="false" t="normal">#REF!</f>
        <v>#REF!</v>
      </c>
      <c r="J21" s="151" t="e">
        <f aca="false" ca="false" dt2D="false" dtr="false" t="normal">I21-K21</f>
        <v>#REF!</v>
      </c>
      <c r="K21" s="151" t="e">
        <f aca="false" ca="false" dt2D="false" dtr="false" t="normal">#REF!+#REF!</f>
        <v>#REF!</v>
      </c>
      <c r="L21" s="152" t="e">
        <f aca="false" ca="false" dt2D="false" dtr="false" t="normal">#REF!</f>
        <v>#REF!</v>
      </c>
      <c r="M21" s="152" t="e">
        <f aca="false" ca="false" dt2D="false" dtr="false" t="normal">I21-L21</f>
        <v>#REF!</v>
      </c>
    </row>
    <row customFormat="true" ht="31.5" outlineLevel="0" r="22" s="153">
      <c r="A22" s="84" t="n">
        <v>83</v>
      </c>
      <c r="B22" s="85" t="s">
        <v>209</v>
      </c>
      <c r="C22" s="149" t="n">
        <v>65736.05</v>
      </c>
      <c r="D22" s="149" t="n">
        <v>65736.05</v>
      </c>
      <c r="E22" s="149" t="n">
        <v>0</v>
      </c>
      <c r="F22" s="150" t="e">
        <f aca="false" ca="false" dt2D="false" dtr="false" t="normal">SUM(G22:H22)</f>
        <v>#REF!</v>
      </c>
      <c r="G22" s="150" t="e">
        <f aca="false" ca="false" dt2D="false" dtr="false" t="normal">J22-D22</f>
        <v>#REF!</v>
      </c>
      <c r="H22" s="150" t="n">
        <f aca="false" ca="false" dt2D="false" dtr="false" t="normal">K22-E22</f>
        <v>0</v>
      </c>
      <c r="I22" s="151" t="e">
        <f aca="false" ca="false" dt2D="false" dtr="false" t="normal">#REF!</f>
        <v>#REF!</v>
      </c>
      <c r="J22" s="151" t="e">
        <f aca="false" ca="false" dt2D="false" dtr="false" t="normal">I22-K22</f>
        <v>#REF!</v>
      </c>
      <c r="K22" s="151" t="n">
        <v>0</v>
      </c>
      <c r="L22" s="152" t="e">
        <f aca="false" ca="false" dt2D="false" dtr="false" t="normal">#REF!</f>
        <v>#REF!</v>
      </c>
      <c r="M22" s="152" t="e">
        <f aca="false" ca="false" dt2D="false" dtr="false" t="normal">I22-L22</f>
        <v>#REF!</v>
      </c>
    </row>
    <row customFormat="true" ht="31.5" outlineLevel="0" r="23" s="153">
      <c r="A23" s="63" t="n">
        <v>84</v>
      </c>
      <c r="B23" s="85" t="s">
        <v>210</v>
      </c>
      <c r="C23" s="149" t="n">
        <v>91013.42</v>
      </c>
      <c r="D23" s="149" t="n">
        <v>91013.42</v>
      </c>
      <c r="E23" s="149" t="n">
        <v>0</v>
      </c>
      <c r="F23" s="150" t="e">
        <f aca="false" ca="false" dt2D="false" dtr="false" t="normal">SUM(G23:H23)</f>
        <v>#REF!</v>
      </c>
      <c r="G23" s="150" t="e">
        <f aca="false" ca="false" dt2D="false" dtr="false" t="normal">J23-D23</f>
        <v>#REF!</v>
      </c>
      <c r="H23" s="150" t="n">
        <f aca="false" ca="false" dt2D="false" dtr="false" t="normal">K23-E23</f>
        <v>0</v>
      </c>
      <c r="I23" s="151" t="e">
        <f aca="false" ca="false" dt2D="false" dtr="false" t="normal">#REF!</f>
        <v>#REF!</v>
      </c>
      <c r="J23" s="151" t="e">
        <f aca="false" ca="false" dt2D="false" dtr="false" t="normal">I23-K23</f>
        <v>#REF!</v>
      </c>
      <c r="K23" s="151" t="n">
        <v>0</v>
      </c>
      <c r="L23" s="152" t="e">
        <f aca="false" ca="false" dt2D="false" dtr="false" t="normal">#REF!</f>
        <v>#REF!</v>
      </c>
      <c r="M23" s="152" t="e">
        <f aca="false" ca="false" dt2D="false" dtr="false" t="normal">I23-L23</f>
        <v>#REF!</v>
      </c>
    </row>
    <row customFormat="true" ht="47.25" outlineLevel="0" r="24" s="148">
      <c r="A24" s="63" t="n">
        <v>85</v>
      </c>
      <c r="B24" s="85" t="s">
        <v>211</v>
      </c>
      <c r="C24" s="149" t="n">
        <v>20884.37</v>
      </c>
      <c r="D24" s="149" t="n">
        <v>20884.37</v>
      </c>
      <c r="E24" s="149" t="n">
        <v>0</v>
      </c>
      <c r="F24" s="150" t="e">
        <f aca="false" ca="false" dt2D="false" dtr="false" t="normal">SUM(G24:H24)</f>
        <v>#REF!</v>
      </c>
      <c r="G24" s="150" t="e">
        <f aca="false" ca="false" dt2D="false" dtr="false" t="normal">J24-D24</f>
        <v>#REF!</v>
      </c>
      <c r="H24" s="150" t="n">
        <f aca="false" ca="false" dt2D="false" dtr="false" t="normal">K24-E24</f>
        <v>0</v>
      </c>
      <c r="I24" s="151" t="e">
        <f aca="false" ca="false" dt2D="false" dtr="false" t="normal">#REF!</f>
        <v>#REF!</v>
      </c>
      <c r="J24" s="151" t="e">
        <f aca="false" ca="false" dt2D="false" dtr="false" t="normal">I24-K24</f>
        <v>#REF!</v>
      </c>
      <c r="K24" s="151" t="n">
        <v>0</v>
      </c>
      <c r="L24" s="152" t="e">
        <f aca="false" ca="false" dt2D="false" dtr="false" t="normal">#REF!</f>
        <v>#REF!</v>
      </c>
      <c r="M24" s="152" t="e">
        <f aca="false" ca="false" dt2D="false" dtr="false" t="normal">I24-L24</f>
        <v>#REF!</v>
      </c>
    </row>
    <row customFormat="true" customHeight="true" ht="30" outlineLevel="0" r="25" s="148">
      <c r="A25" s="63" t="s">
        <v>212</v>
      </c>
      <c r="B25" s="85" t="s">
        <v>213</v>
      </c>
      <c r="C25" s="149" t="n">
        <v>19517.73</v>
      </c>
      <c r="D25" s="149" t="n">
        <v>19517.73</v>
      </c>
      <c r="E25" s="149" t="n">
        <v>0</v>
      </c>
      <c r="F25" s="150" t="e">
        <f aca="false" ca="false" dt2D="false" dtr="false" t="normal">SUM(G25:H25)</f>
        <v>#REF!</v>
      </c>
      <c r="G25" s="150" t="e">
        <f aca="false" ca="false" dt2D="false" dtr="false" t="normal">J25-D25</f>
        <v>#REF!</v>
      </c>
      <c r="H25" s="150" t="n">
        <f aca="false" ca="false" dt2D="false" dtr="false" t="normal">K25-E25</f>
        <v>0</v>
      </c>
      <c r="I25" s="151" t="e">
        <f aca="false" ca="false" dt2D="false" dtr="false" t="normal">#REF!</f>
        <v>#REF!</v>
      </c>
      <c r="J25" s="151" t="e">
        <f aca="false" ca="false" dt2D="false" dtr="false" t="normal">I25-K25</f>
        <v>#REF!</v>
      </c>
      <c r="K25" s="151" t="n">
        <v>0</v>
      </c>
      <c r="L25" s="152" t="e">
        <f aca="false" ca="false" dt2D="false" dtr="false" t="normal">#REF!</f>
        <v>#REF!</v>
      </c>
      <c r="M25" s="152" t="e">
        <f aca="false" ca="false" dt2D="false" dtr="false" t="normal">I25-L25</f>
        <v>#REF!</v>
      </c>
    </row>
    <row customFormat="true" ht="47.25" outlineLevel="0" r="26" s="148">
      <c r="A26" s="63" t="n">
        <v>98</v>
      </c>
      <c r="B26" s="85" t="s">
        <v>214</v>
      </c>
      <c r="C26" s="149" t="n">
        <v>66153.08</v>
      </c>
      <c r="D26" s="149" t="n">
        <v>56338.55</v>
      </c>
      <c r="E26" s="149" t="n">
        <v>9814.53</v>
      </c>
      <c r="F26" s="150" t="e">
        <f aca="false" ca="false" dt2D="false" dtr="false" t="normal">SUM(G26:H26)</f>
        <v>#REF!</v>
      </c>
      <c r="G26" s="150" t="e">
        <f aca="false" ca="false" dt2D="false" dtr="false" t="normal">J26-D26</f>
        <v>#REF!</v>
      </c>
      <c r="H26" s="150" t="e">
        <f aca="false" ca="false" dt2D="false" dtr="false" t="normal">K26-E26</f>
        <v>#REF!</v>
      </c>
      <c r="I26" s="151" t="e">
        <f aca="false" ca="false" dt2D="false" dtr="false" t="normal">#REF!</f>
        <v>#REF!</v>
      </c>
      <c r="J26" s="151" t="e">
        <f aca="false" ca="false" dt2D="false" dtr="false" t="normal">I26-K26</f>
        <v>#REF!</v>
      </c>
      <c r="K26" s="151" t="e">
        <f aca="false" ca="false" dt2D="false" dtr="false" t="normal">#REF!+#REF!</f>
        <v>#REF!</v>
      </c>
      <c r="L26" s="152" t="e">
        <f aca="false" ca="false" dt2D="false" dtr="false" t="normal">#REF!</f>
        <v>#REF!</v>
      </c>
      <c r="M26" s="152" t="e">
        <f aca="false" ca="false" dt2D="false" dtr="false" t="normal">I26-L26</f>
        <v>#REF!</v>
      </c>
    </row>
    <row customFormat="true" ht="15.75" outlineLevel="0" r="27" s="148">
      <c r="A27" s="63" t="n"/>
      <c r="B27" s="85" t="s">
        <v>217</v>
      </c>
      <c r="C27" s="149" t="n">
        <v>1035646.59</v>
      </c>
      <c r="D27" s="149" t="n">
        <v>940142.08</v>
      </c>
      <c r="E27" s="149" t="n">
        <v>95504.51</v>
      </c>
      <c r="F27" s="150" t="e">
        <f aca="false" ca="false" dt2D="false" dtr="false" t="normal">SUM(F10:F26)</f>
        <v>#REF!</v>
      </c>
      <c r="G27" s="150" t="e">
        <f aca="false" ca="false" dt2D="false" dtr="false" t="normal">SUM(G10:G26)</f>
        <v>#REF!</v>
      </c>
      <c r="H27" s="150" t="e">
        <f aca="false" ca="false" dt2D="false" dtr="false" t="normal">SUM(H10:H26)</f>
        <v>#REF!</v>
      </c>
      <c r="I27" s="151" t="e">
        <f aca="false" ca="false" dt2D="false" dtr="false" t="normal">SUM(I10:I26)</f>
        <v>#REF!</v>
      </c>
      <c r="J27" s="151" t="e">
        <f aca="false" ca="false" dt2D="false" dtr="false" t="normal">SUM(J10:J26)</f>
        <v>#REF!</v>
      </c>
      <c r="K27" s="151" t="e">
        <f aca="false" ca="false" dt2D="false" dtr="false" t="normal">SUM(K10:K26)</f>
        <v>#REF!</v>
      </c>
      <c r="L27" s="152" t="e">
        <f aca="false" ca="false" dt2D="false" dtr="false" t="normal">SUM(L10:L26)</f>
        <v>#REF!</v>
      </c>
      <c r="M27" s="152" t="n"/>
    </row>
    <row customFormat="true" ht="15.75" outlineLevel="0" r="28" s="148">
      <c r="A28" s="63" t="n"/>
      <c r="B28" s="85" t="s">
        <v>123</v>
      </c>
      <c r="C28" s="149" t="n">
        <v>214753.97</v>
      </c>
      <c r="D28" s="149" t="n">
        <v>214753.97</v>
      </c>
      <c r="E28" s="149" t="n">
        <v>0</v>
      </c>
      <c r="F28" s="150" t="e">
        <f aca="false" ca="false" dt2D="false" dtr="false" t="normal">SUM(G28:H28)</f>
        <v>#REF!</v>
      </c>
      <c r="G28" s="150" t="e">
        <f aca="false" ca="false" dt2D="false" dtr="false" t="normal">J28-D28</f>
        <v>#REF!</v>
      </c>
      <c r="H28" s="150" t="n">
        <f aca="false" ca="false" dt2D="false" dtr="false" t="normal">K28-E28</f>
        <v>0</v>
      </c>
      <c r="I28" s="151" t="e">
        <f aca="false" ca="false" dt2D="false" dtr="false" t="normal">#REF!</f>
        <v>#REF!</v>
      </c>
      <c r="J28" s="151" t="e">
        <f aca="false" ca="false" dt2D="false" dtr="false" t="normal">#REF!</f>
        <v>#REF!</v>
      </c>
      <c r="K28" s="151" t="n">
        <v>0</v>
      </c>
      <c r="L28" s="152" t="e">
        <f aca="false" ca="false" dt2D="false" dtr="false" t="normal">#REF!</f>
        <v>#REF!</v>
      </c>
      <c r="M28" s="152" t="e">
        <f aca="false" ca="false" dt2D="false" dtr="false" t="normal">I28-L28</f>
        <v>#REF!</v>
      </c>
    </row>
    <row customFormat="true" ht="15.75" outlineLevel="0" r="29" s="152">
      <c r="A29" s="160" t="n"/>
      <c r="B29" s="155" t="s">
        <v>215</v>
      </c>
      <c r="C29" s="149" t="n">
        <v>1250400.56</v>
      </c>
      <c r="D29" s="149" t="n">
        <v>1154896.05</v>
      </c>
      <c r="E29" s="149" t="n">
        <v>95504.51</v>
      </c>
      <c r="F29" s="150" t="e">
        <f aca="false" ca="false" dt2D="false" dtr="false" t="normal">SUM(F10:F28)</f>
        <v>#REF!</v>
      </c>
      <c r="G29" s="150" t="e">
        <f aca="false" ca="false" dt2D="false" dtr="false" t="normal">SUM(G10:G28)</f>
        <v>#REF!</v>
      </c>
      <c r="H29" s="150" t="e">
        <f aca="false" ca="false" dt2D="false" dtr="false" t="normal">SUM(H10:H28)</f>
        <v>#REF!</v>
      </c>
      <c r="I29" s="151" t="e">
        <f aca="false" ca="false" dt2D="false" dtr="false" t="normal">I28+I27</f>
        <v>#REF!</v>
      </c>
      <c r="J29" s="151" t="e">
        <f aca="false" ca="false" dt2D="false" dtr="false" t="normal">J28+J27</f>
        <v>#REF!</v>
      </c>
      <c r="K29" s="151" t="e">
        <f aca="false" ca="false" dt2D="false" dtr="false" t="normal">K28+K27</f>
        <v>#REF!</v>
      </c>
      <c r="L29" s="152" t="e">
        <f aca="false" ca="false" dt2D="false" dtr="false" t="normal">L27+L28</f>
        <v>#REF!</v>
      </c>
      <c r="M29" s="152" t="e">
        <f aca="false" ca="false" dt2D="false" dtr="false" t="normal">I29-L29</f>
        <v>#REF!</v>
      </c>
    </row>
    <row outlineLevel="0" r="30">
      <c r="B30" s="136" t="n"/>
      <c r="C30" s="159" t="n"/>
      <c r="D30" s="159" t="n"/>
      <c r="E30" s="159" t="n"/>
      <c r="K30" s="130" t="e">
        <f aca="false" ca="false" dt2D="false" dtr="false" t="normal">K29-K26-212.7-9</f>
        <v>#REF!</v>
      </c>
      <c r="M30" s="152" t="n">
        <f aca="false" ca="false" dt2D="false" dtr="false" t="normal">I30-L30</f>
        <v>0</v>
      </c>
    </row>
    <row outlineLevel="0" r="31">
      <c r="B31" s="136" t="n"/>
      <c r="C31" s="159" t="n"/>
      <c r="D31" s="159" t="n"/>
      <c r="E31" s="159" t="n"/>
    </row>
    <row outlineLevel="0" r="32">
      <c r="B32" s="136" t="n"/>
      <c r="C32" s="159" t="n"/>
      <c r="D32" s="159" t="n"/>
      <c r="E32" s="159" t="n"/>
    </row>
    <row outlineLevel="0" r="33">
      <c r="B33" s="136" t="n"/>
      <c r="C33" s="159" t="n"/>
      <c r="D33" s="159" t="n"/>
      <c r="E33" s="159" t="n"/>
    </row>
    <row customHeight="true" ht="19.1499996185303" outlineLevel="0" r="34">
      <c r="B34" s="102" t="s">
        <v>170</v>
      </c>
      <c r="C34" s="103" t="e">
        <f aca="false" ca="false" dt2D="false" dtr="false" t="normal">#REF!+#REF!</f>
        <v>#REF!</v>
      </c>
      <c r="D34" s="103" t="n"/>
      <c r="E34" s="103" t="n"/>
      <c r="F34" s="103" t="e">
        <f aca="false" ca="false" dt2D="false" dtr="false" t="normal">#REF!+#REF!</f>
        <v>#REF!</v>
      </c>
      <c r="G34" s="103" t="n"/>
      <c r="H34" s="103" t="n"/>
      <c r="I34" s="103" t="e">
        <f aca="false" ca="false" dt2D="false" dtr="false" t="normal">#REF!+#REF!</f>
        <v>#REF!</v>
      </c>
      <c r="J34" s="103" t="n"/>
      <c r="K34" s="103" t="n"/>
    </row>
    <row customHeight="true" ht="19.1499996185303" outlineLevel="0" r="35">
      <c r="B35" s="102" t="s">
        <v>171</v>
      </c>
      <c r="C35" s="103" t="e">
        <f aca="false" ca="false" dt2D="false" dtr="false" t="normal">C29-C34</f>
        <v>#REF!</v>
      </c>
      <c r="D35" s="103" t="n"/>
      <c r="E35" s="103" t="n"/>
      <c r="F35" s="103" t="e">
        <f aca="false" ca="false" dt2D="false" dtr="false" t="normal">F29-F34</f>
        <v>#REF!</v>
      </c>
      <c r="G35" s="103" t="n"/>
      <c r="H35" s="103" t="n"/>
      <c r="I35" s="103" t="e">
        <f aca="false" ca="false" dt2D="false" dtr="false" t="normal">I29-I34</f>
        <v>#REF!</v>
      </c>
      <c r="J35" s="103" t="n"/>
      <c r="K35" s="103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61"/>
  <headerFooter>
    <oddHeader>&amp;C&amp;14&amp;"Times New Roman,Regular"&amp;P&amp;12&amp;"-,Regular"</oddHeader>
  </headerFooter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35"/>
  <sheetViews>
    <sheetView showZeros="true" workbookViewId="0">
      <pane activePane="bottomRight" state="frozen" topLeftCell="C10" xSplit="2" ySplit="9"/>
    </sheetView>
  </sheetViews>
  <sheetFormatPr baseColWidth="8" customHeight="true" defaultColWidth="8.65905182016891" defaultRowHeight="15" zeroHeight="false"/>
  <cols>
    <col bestFit="true" customWidth="true" max="1" min="1" outlineLevel="0" style="128" width="8.65905182016891"/>
    <col customWidth="true" max="2" min="2" outlineLevel="0" style="128" width="55.4934636724929"/>
    <col customWidth="true" max="3" min="3" outlineLevel="0" style="129" width="21.9686348982728"/>
    <col customWidth="true" max="4" min="4" outlineLevel="0" style="129" width="13.811322529366"/>
    <col customWidth="true" max="5" min="5" outlineLevel="0" style="129" width="13.6818413806532"/>
    <col customWidth="true" max="6" min="6" outlineLevel="0" style="128" width="12.3007091277166"/>
    <col customWidth="true" max="7" min="7" outlineLevel="0" style="128" width="12.4301902764294"/>
    <col customWidth="true" max="8" min="8" outlineLevel="0" style="128" width="13.3041880302408"/>
    <col customWidth="true" max="9" min="9" outlineLevel="0" style="130" width="15.6941935569"/>
    <col customWidth="true" max="10" min="10" outlineLevel="0" style="130" width="14.0594947310655"/>
    <col customWidth="true" max="11" min="11" outlineLevel="0" style="130" width="14.8148014318902"/>
    <col bestFit="true" customWidth="true" max="12" min="12" outlineLevel="0" style="128" width="12.9319290510268"/>
    <col customWidth="true" max="13" min="13" outlineLevel="0" style="128" width="10.91957687478"/>
    <col bestFit="true" customWidth="true" max="16384" min="14" outlineLevel="0" style="128" width="8.65905182016891"/>
  </cols>
  <sheetData>
    <row customFormat="true" ht="15.75" outlineLevel="0" r="1" s="56">
      <c r="C1" s="57" t="n"/>
      <c r="I1" s="131" t="n"/>
      <c r="J1" s="131" t="n"/>
      <c r="K1" s="132" t="s">
        <v>192</v>
      </c>
      <c r="L1" s="128" t="n"/>
      <c r="M1" s="128" t="n"/>
    </row>
    <row customFormat="true" ht="15.75" outlineLevel="0" r="2" s="56">
      <c r="C2" s="57" t="n"/>
      <c r="I2" s="131" t="n"/>
      <c r="J2" s="131" t="n"/>
      <c r="K2" s="132" t="s">
        <v>184</v>
      </c>
      <c r="L2" s="128" t="n"/>
      <c r="M2" s="128" t="n"/>
    </row>
    <row customFormat="true" ht="15.75" outlineLevel="0" r="3" s="56">
      <c r="C3" s="57" t="n"/>
      <c r="I3" s="131" t="n"/>
      <c r="J3" s="131" t="n"/>
      <c r="K3" s="132" t="n"/>
      <c r="L3" s="128" t="n"/>
      <c r="M3" s="128" t="n"/>
    </row>
    <row outlineLevel="0" r="4">
      <c r="B4" s="133" t="s">
        <v>193</v>
      </c>
      <c r="C4" s="133" t="s"/>
      <c r="D4" s="133" t="s"/>
      <c r="E4" s="133" t="s"/>
      <c r="F4" s="133" t="s"/>
      <c r="G4" s="133" t="s"/>
      <c r="H4" s="133" t="s"/>
      <c r="I4" s="133" t="s"/>
      <c r="J4" s="133" t="s"/>
      <c r="K4" s="133" t="s"/>
      <c r="L4" s="134" t="n"/>
      <c r="M4" s="134" t="n"/>
    </row>
    <row outlineLevel="0" r="5">
      <c r="B5" s="133" t="s">
        <v>218</v>
      </c>
      <c r="C5" s="133" t="s"/>
      <c r="D5" s="133" t="s"/>
      <c r="E5" s="133" t="s"/>
      <c r="F5" s="133" t="s"/>
      <c r="G5" s="133" t="s"/>
      <c r="H5" s="133" t="s"/>
      <c r="I5" s="133" t="s"/>
      <c r="J5" s="133" t="s"/>
      <c r="K5" s="133" t="s"/>
      <c r="L5" s="134" t="n"/>
      <c r="M5" s="134" t="n"/>
    </row>
    <row outlineLevel="0" r="6">
      <c r="B6" s="136" t="n"/>
      <c r="C6" s="137" t="n"/>
      <c r="D6" s="101" t="n"/>
      <c r="E6" s="101" t="n"/>
      <c r="K6" s="129" t="s">
        <v>188</v>
      </c>
    </row>
    <row customHeight="true" ht="15.6000003814697" outlineLevel="0" r="7">
      <c r="A7" s="138" t="s">
        <v>130</v>
      </c>
      <c r="B7" s="139" t="s">
        <v>3</v>
      </c>
      <c r="C7" s="65" t="e">
        <f aca="false" ca="false" dt2D="false" dtr="false" t="normal">#REF!</f>
        <v>#REF!</v>
      </c>
      <c r="D7" s="65" t="s">
        <v>131</v>
      </c>
      <c r="E7" s="119" t="s"/>
      <c r="F7" s="120" t="s">
        <v>132</v>
      </c>
      <c r="G7" s="69" t="s"/>
      <c r="H7" s="121" t="s"/>
      <c r="I7" s="71" t="str">
        <f aca="false" ca="false" dt2D="false" dtr="false" t="normal">'прил. 3 по неМП 2023'!I7:I8</f>
        <v>Проект бюджета города Ставрополя с учетом изменений</v>
      </c>
      <c r="J7" s="71" t="s">
        <v>131</v>
      </c>
      <c r="K7" s="140" t="s"/>
    </row>
    <row ht="94.5" outlineLevel="0" r="8">
      <c r="A8" s="141" t="s"/>
      <c r="B8" s="142" t="s"/>
      <c r="C8" s="76" t="s"/>
      <c r="D8" s="77" t="s">
        <v>134</v>
      </c>
      <c r="E8" s="77" t="s">
        <v>135</v>
      </c>
      <c r="F8" s="78" t="s">
        <v>136</v>
      </c>
      <c r="G8" s="78" t="s">
        <v>137</v>
      </c>
      <c r="H8" s="78" t="s">
        <v>138</v>
      </c>
      <c r="I8" s="79" t="s"/>
      <c r="J8" s="143" t="s">
        <v>134</v>
      </c>
      <c r="K8" s="143" t="s">
        <v>135</v>
      </c>
      <c r="L8" s="53" t="n"/>
      <c r="M8" s="53" t="n"/>
    </row>
    <row customFormat="true" customHeight="true" ht="15" outlineLevel="0" r="9" s="144">
      <c r="A9" s="138" t="n">
        <v>1</v>
      </c>
      <c r="B9" s="138" t="n">
        <v>2</v>
      </c>
      <c r="C9" s="145" t="n">
        <v>3</v>
      </c>
      <c r="D9" s="145" t="n">
        <v>4</v>
      </c>
      <c r="E9" s="145" t="n">
        <v>5</v>
      </c>
      <c r="F9" s="146" t="n">
        <v>6</v>
      </c>
      <c r="G9" s="146" t="n">
        <v>7</v>
      </c>
      <c r="H9" s="146" t="n">
        <v>8</v>
      </c>
      <c r="I9" s="147" t="n">
        <v>9</v>
      </c>
      <c r="J9" s="147" t="n">
        <v>10</v>
      </c>
      <c r="K9" s="147" t="n">
        <v>11</v>
      </c>
    </row>
    <row customFormat="true" ht="15.75" outlineLevel="0" r="10" s="148">
      <c r="A10" s="63" t="n">
        <v>70</v>
      </c>
      <c r="B10" s="85" t="s">
        <v>197</v>
      </c>
      <c r="C10" s="149" t="n">
        <v>57808.1</v>
      </c>
      <c r="D10" s="149" t="n">
        <v>57808.1</v>
      </c>
      <c r="E10" s="149" t="n">
        <v>0</v>
      </c>
      <c r="F10" s="150" t="e">
        <f aca="false" ca="false" dt2D="false" dtr="false" t="normal">SUM(G10:H10)</f>
        <v>#REF!</v>
      </c>
      <c r="G10" s="150" t="e">
        <f aca="false" ca="false" dt2D="false" dtr="false" t="normal">J10-D10</f>
        <v>#REF!</v>
      </c>
      <c r="H10" s="150" t="n">
        <f aca="false" ca="false" dt2D="false" dtr="false" t="normal">K10-E10</f>
        <v>0</v>
      </c>
      <c r="I10" s="151" t="e">
        <f aca="false" ca="false" dt2D="false" dtr="false" t="normal">#REF!</f>
        <v>#REF!</v>
      </c>
      <c r="J10" s="151" t="e">
        <f aca="false" ca="false" dt2D="false" dtr="false" t="normal">I10-K10</f>
        <v>#REF!</v>
      </c>
      <c r="K10" s="151" t="n">
        <v>0</v>
      </c>
      <c r="L10" s="152" t="e">
        <f aca="false" ca="false" dt2D="false" dtr="false" t="normal">#REF!</f>
        <v>#REF!</v>
      </c>
      <c r="M10" s="152" t="e">
        <f aca="false" ca="false" dt2D="false" dtr="false" t="normal">I10-L10</f>
        <v>#REF!</v>
      </c>
    </row>
    <row customFormat="true" ht="31.5" outlineLevel="0" r="11" s="148">
      <c r="A11" s="63" t="n">
        <v>71</v>
      </c>
      <c r="B11" s="85" t="s">
        <v>198</v>
      </c>
      <c r="C11" s="149" t="n">
        <v>180566.16</v>
      </c>
      <c r="D11" s="149" t="n">
        <v>179291.28</v>
      </c>
      <c r="E11" s="149" t="n">
        <v>1274.88</v>
      </c>
      <c r="F11" s="150" t="e">
        <f aca="false" ca="false" dt2D="false" dtr="false" t="normal">SUM(G11:H11)</f>
        <v>#REF!</v>
      </c>
      <c r="G11" s="150" t="e">
        <f aca="false" ca="false" dt2D="false" dtr="false" t="normal">J11-D11</f>
        <v>#REF!</v>
      </c>
      <c r="H11" s="150" t="e">
        <f aca="false" ca="false" dt2D="false" dtr="false" t="normal">K11-E11</f>
        <v>#REF!</v>
      </c>
      <c r="I11" s="151" t="e">
        <f aca="false" ca="false" dt2D="false" dtr="false" t="normal">#REF!</f>
        <v>#REF!</v>
      </c>
      <c r="J11" s="151" t="e">
        <f aca="false" ca="false" dt2D="false" dtr="false" t="normal">I11-K11</f>
        <v>#REF!</v>
      </c>
      <c r="K11" s="151" t="e">
        <f aca="false" ca="false" dt2D="false" dtr="false" t="normal">#REF!+#REF!</f>
        <v>#REF!</v>
      </c>
      <c r="L11" s="152" t="e">
        <f aca="false" ca="false" dt2D="false" dtr="false" t="normal">#REF!</f>
        <v>#REF!</v>
      </c>
      <c r="M11" s="152" t="e">
        <f aca="false" ca="false" dt2D="false" dtr="false" t="normal">I11-L11</f>
        <v>#REF!</v>
      </c>
    </row>
    <row customFormat="true" ht="31.5" outlineLevel="0" r="12" s="153">
      <c r="A12" s="63" t="n">
        <v>72</v>
      </c>
      <c r="B12" s="85" t="s">
        <v>199</v>
      </c>
      <c r="C12" s="149" t="n">
        <v>97765.31</v>
      </c>
      <c r="D12" s="149" t="n">
        <v>97765.31</v>
      </c>
      <c r="E12" s="149" t="n">
        <v>0</v>
      </c>
      <c r="F12" s="150" t="e">
        <f aca="false" ca="false" dt2D="false" dtr="false" t="normal">SUM(G12:H12)</f>
        <v>#REF!</v>
      </c>
      <c r="G12" s="150" t="e">
        <f aca="false" ca="false" dt2D="false" dtr="false" t="normal">J12-D12</f>
        <v>#REF!</v>
      </c>
      <c r="H12" s="150" t="n">
        <f aca="false" ca="false" dt2D="false" dtr="false" t="normal">K12-E12</f>
        <v>0</v>
      </c>
      <c r="I12" s="151" t="e">
        <f aca="false" ca="false" dt2D="false" dtr="false" t="normal">#REF!</f>
        <v>#REF!</v>
      </c>
      <c r="J12" s="151" t="e">
        <f aca="false" ca="false" dt2D="false" dtr="false" t="normal">I12-K12</f>
        <v>#REF!</v>
      </c>
      <c r="K12" s="151" t="n">
        <v>0</v>
      </c>
      <c r="L12" s="152" t="e">
        <f aca="false" ca="false" dt2D="false" dtr="false" t="normal">#REF!</f>
        <v>#REF!</v>
      </c>
      <c r="M12" s="152" t="e">
        <f aca="false" ca="false" dt2D="false" dtr="false" t="normal">I12-L12</f>
        <v>#REF!</v>
      </c>
    </row>
    <row customFormat="true" ht="31.5" outlineLevel="0" r="13" s="153">
      <c r="A13" s="63" t="n">
        <v>73</v>
      </c>
      <c r="B13" s="85" t="s">
        <v>200</v>
      </c>
      <c r="C13" s="149" t="n">
        <v>61018.96</v>
      </c>
      <c r="D13" s="149" t="n">
        <v>61018.96</v>
      </c>
      <c r="E13" s="149" t="n">
        <v>0</v>
      </c>
      <c r="F13" s="150" t="e">
        <f aca="false" ca="false" dt2D="false" dtr="false" t="normal">SUM(G13:H13)</f>
        <v>#REF!</v>
      </c>
      <c r="G13" s="150" t="e">
        <f aca="false" ca="false" dt2D="false" dtr="false" t="normal">J13-D13</f>
        <v>#REF!</v>
      </c>
      <c r="H13" s="150" t="n">
        <f aca="false" ca="false" dt2D="false" dtr="false" t="normal">K13-E13</f>
        <v>0</v>
      </c>
      <c r="I13" s="151" t="e">
        <f aca="false" ca="false" dt2D="false" dtr="false" t="normal">#REF!</f>
        <v>#REF!</v>
      </c>
      <c r="J13" s="151" t="e">
        <f aca="false" ca="false" dt2D="false" dtr="false" t="normal">I13-K13</f>
        <v>#REF!</v>
      </c>
      <c r="K13" s="151" t="n">
        <v>0</v>
      </c>
      <c r="L13" s="152" t="e">
        <f aca="false" ca="false" dt2D="false" dtr="false" t="normal">#REF!</f>
        <v>#REF!</v>
      </c>
      <c r="M13" s="152" t="e">
        <f aca="false" ca="false" dt2D="false" dtr="false" t="normal">I13-L13</f>
        <v>#REF!</v>
      </c>
    </row>
    <row customFormat="true" ht="31.5" outlineLevel="0" r="14" s="148">
      <c r="A14" s="63" t="n">
        <v>74</v>
      </c>
      <c r="B14" s="85" t="s">
        <v>201</v>
      </c>
      <c r="C14" s="149" t="n">
        <v>52496.84</v>
      </c>
      <c r="D14" s="149" t="n">
        <v>52496.84</v>
      </c>
      <c r="E14" s="149" t="n">
        <v>0</v>
      </c>
      <c r="F14" s="150" t="e">
        <f aca="false" ca="false" dt2D="false" dtr="false" t="normal">SUM(G14:H14)</f>
        <v>#REF!</v>
      </c>
      <c r="G14" s="150" t="e">
        <f aca="false" ca="false" dt2D="false" dtr="false" t="normal">J14-D14</f>
        <v>#REF!</v>
      </c>
      <c r="H14" s="150" t="n">
        <f aca="false" ca="false" dt2D="false" dtr="false" t="normal">K14-E14</f>
        <v>0</v>
      </c>
      <c r="I14" s="151" t="e">
        <f aca="false" ca="false" dt2D="false" dtr="false" t="normal">#REF!</f>
        <v>#REF!</v>
      </c>
      <c r="J14" s="151" t="e">
        <f aca="false" ca="false" dt2D="false" dtr="false" t="normal">I14-K14</f>
        <v>#REF!</v>
      </c>
      <c r="K14" s="151" t="n">
        <v>0</v>
      </c>
      <c r="L14" s="152" t="e">
        <f aca="false" ca="false" dt2D="false" dtr="false" t="normal">#REF!</f>
        <v>#REF!</v>
      </c>
      <c r="M14" s="152" t="e">
        <f aca="false" ca="false" dt2D="false" dtr="false" t="normal">I14-L14</f>
        <v>#REF!</v>
      </c>
    </row>
    <row customFormat="true" ht="31.5" outlineLevel="0" r="15" s="153">
      <c r="A15" s="63" t="n">
        <v>75</v>
      </c>
      <c r="B15" s="85" t="s">
        <v>202</v>
      </c>
      <c r="C15" s="149" t="n">
        <v>44584.74</v>
      </c>
      <c r="D15" s="149" t="n">
        <v>41760.18</v>
      </c>
      <c r="E15" s="149" t="n">
        <v>2824.56</v>
      </c>
      <c r="F15" s="150" t="e">
        <f aca="false" ca="false" dt2D="false" dtr="false" t="normal">SUM(G15:H15)</f>
        <v>#REF!</v>
      </c>
      <c r="G15" s="150" t="e">
        <f aca="false" ca="false" dt2D="false" dtr="false" t="normal">J15-D15</f>
        <v>#REF!</v>
      </c>
      <c r="H15" s="150" t="e">
        <f aca="false" ca="false" dt2D="false" dtr="false" t="normal">K15-E15</f>
        <v>#REF!</v>
      </c>
      <c r="I15" s="151" t="e">
        <f aca="false" ca="false" dt2D="false" dtr="false" t="normal">#REF!</f>
        <v>#REF!</v>
      </c>
      <c r="J15" s="151" t="e">
        <f aca="false" ca="false" dt2D="false" dtr="false" t="normal">I15-K15</f>
        <v>#REF!</v>
      </c>
      <c r="K15" s="151" t="e">
        <f aca="false" ca="false" dt2D="false" dtr="false" t="normal">#REF!</f>
        <v>#REF!</v>
      </c>
      <c r="L15" s="152" t="e">
        <f aca="false" ca="false" dt2D="false" dtr="false" t="normal">#REF!</f>
        <v>#REF!</v>
      </c>
      <c r="M15" s="152" t="e">
        <f aca="false" ca="false" dt2D="false" dtr="false" t="normal">I15-L15</f>
        <v>#REF!</v>
      </c>
    </row>
    <row customFormat="true" ht="31.5" outlineLevel="0" r="16" s="153">
      <c r="A16" s="63" t="n">
        <v>76</v>
      </c>
      <c r="B16" s="85" t="s">
        <v>203</v>
      </c>
      <c r="C16" s="149" t="n">
        <v>19546.08</v>
      </c>
      <c r="D16" s="149" t="n">
        <v>19546.08</v>
      </c>
      <c r="E16" s="149" t="n">
        <v>0</v>
      </c>
      <c r="F16" s="150" t="e">
        <f aca="false" ca="false" dt2D="false" dtr="false" t="normal">SUM(G16:H16)</f>
        <v>#REF!</v>
      </c>
      <c r="G16" s="150" t="e">
        <f aca="false" ca="false" dt2D="false" dtr="false" t="normal">J16-D16</f>
        <v>#REF!</v>
      </c>
      <c r="H16" s="150" t="n">
        <f aca="false" ca="false" dt2D="false" dtr="false" t="normal">K16-E16</f>
        <v>0</v>
      </c>
      <c r="I16" s="151" t="e">
        <f aca="false" ca="false" dt2D="false" dtr="false" t="normal">#REF!</f>
        <v>#REF!</v>
      </c>
      <c r="J16" s="151" t="e">
        <f aca="false" ca="false" dt2D="false" dtr="false" t="normal">I16-K16</f>
        <v>#REF!</v>
      </c>
      <c r="K16" s="151" t="n">
        <v>0</v>
      </c>
      <c r="L16" s="152" t="e">
        <f aca="false" ca="false" dt2D="false" dtr="false" t="normal">#REF!</f>
        <v>#REF!</v>
      </c>
      <c r="M16" s="152" t="e">
        <f aca="false" ca="false" dt2D="false" dtr="false" t="normal">I16-L16</f>
        <v>#REF!</v>
      </c>
    </row>
    <row customFormat="true" ht="31.5" outlineLevel="0" r="17" s="148">
      <c r="A17" s="63" t="n">
        <v>77</v>
      </c>
      <c r="B17" s="85" t="s">
        <v>204</v>
      </c>
      <c r="C17" s="149" t="n">
        <v>85605.85</v>
      </c>
      <c r="D17" s="149" t="n">
        <v>9701.74000000001</v>
      </c>
      <c r="E17" s="149" t="n">
        <v>75904.11</v>
      </c>
      <c r="F17" s="150" t="e">
        <f aca="false" ca="false" dt2D="false" dtr="false" t="normal">SUM(G17:H17)</f>
        <v>#REF!</v>
      </c>
      <c r="G17" s="150" t="e">
        <f aca="false" ca="false" dt2D="false" dtr="false" t="normal">J17-D17</f>
        <v>#REF!</v>
      </c>
      <c r="H17" s="150" t="e">
        <f aca="false" ca="false" dt2D="false" dtr="false" t="normal">K17-E17</f>
        <v>#REF!</v>
      </c>
      <c r="I17" s="151" t="e">
        <f aca="false" ca="false" dt2D="false" dtr="false" t="normal">#REF!</f>
        <v>#REF!</v>
      </c>
      <c r="J17" s="151" t="e">
        <f aca="false" ca="false" dt2D="false" dtr="false" t="normal">I17-K17</f>
        <v>#REF!</v>
      </c>
      <c r="K17" s="151" t="e">
        <f aca="false" ca="false" dt2D="false" dtr="false" t="normal">#REF!+#REF!</f>
        <v>#REF!</v>
      </c>
      <c r="L17" s="152" t="e">
        <f aca="false" ca="false" dt2D="false" dtr="false" t="normal">#REF!</f>
        <v>#REF!</v>
      </c>
      <c r="M17" s="152" t="e">
        <f aca="false" ca="false" dt2D="false" dtr="false" t="normal">I17-L17</f>
        <v>#REF!</v>
      </c>
    </row>
    <row customFormat="true" ht="31.5" outlineLevel="0" r="18" s="148">
      <c r="A18" s="63" t="n">
        <v>78</v>
      </c>
      <c r="B18" s="85" t="s">
        <v>205</v>
      </c>
      <c r="C18" s="149" t="n">
        <v>22650.4</v>
      </c>
      <c r="D18" s="149" t="n">
        <v>22650.4</v>
      </c>
      <c r="E18" s="149" t="n">
        <v>0</v>
      </c>
      <c r="F18" s="150" t="e">
        <f aca="false" ca="false" dt2D="false" dtr="false" t="normal">SUM(G18:H18)</f>
        <v>#REF!</v>
      </c>
      <c r="G18" s="150" t="e">
        <f aca="false" ca="false" dt2D="false" dtr="false" t="normal">J18-D18</f>
        <v>#REF!</v>
      </c>
      <c r="H18" s="150" t="n">
        <f aca="false" ca="false" dt2D="false" dtr="false" t="normal">K18-E18</f>
        <v>0</v>
      </c>
      <c r="I18" s="151" t="e">
        <f aca="false" ca="false" dt2D="false" dtr="false" t="normal">#REF!</f>
        <v>#REF!</v>
      </c>
      <c r="J18" s="151" t="e">
        <f aca="false" ca="false" dt2D="false" dtr="false" t="normal">I18-K18</f>
        <v>#REF!</v>
      </c>
      <c r="K18" s="151" t="n">
        <v>0</v>
      </c>
      <c r="L18" s="152" t="e">
        <f aca="false" ca="false" dt2D="false" dtr="false" t="normal">#REF!</f>
        <v>#REF!</v>
      </c>
      <c r="M18" s="152" t="e">
        <f aca="false" ca="false" dt2D="false" dtr="false" t="normal">I18-L18</f>
        <v>#REF!</v>
      </c>
    </row>
    <row customFormat="true" ht="31.5" outlineLevel="0" r="19" s="148">
      <c r="A19" s="63" t="n">
        <v>80</v>
      </c>
      <c r="B19" s="85" t="s">
        <v>206</v>
      </c>
      <c r="C19" s="149" t="n">
        <v>45880.81</v>
      </c>
      <c r="D19" s="149" t="n">
        <v>44300.32</v>
      </c>
      <c r="E19" s="149" t="n">
        <v>1580.49</v>
      </c>
      <c r="F19" s="150" t="e">
        <f aca="false" ca="false" dt2D="false" dtr="false" t="normal">SUM(G19:H19)</f>
        <v>#REF!</v>
      </c>
      <c r="G19" s="150" t="e">
        <f aca="false" ca="false" dt2D="false" dtr="false" t="normal">J19-D19</f>
        <v>#REF!</v>
      </c>
      <c r="H19" s="150" t="e">
        <f aca="false" ca="false" dt2D="false" dtr="false" t="normal">K19-E19</f>
        <v>#REF!</v>
      </c>
      <c r="I19" s="151" t="e">
        <f aca="false" ca="false" dt2D="false" dtr="false" t="normal">#REF!</f>
        <v>#REF!</v>
      </c>
      <c r="J19" s="151" t="e">
        <f aca="false" ca="false" dt2D="false" dtr="false" t="normal">I19-K19</f>
        <v>#REF!</v>
      </c>
      <c r="K19" s="151" t="e">
        <f aca="false" ca="false" dt2D="false" dtr="false" t="normal">#REF!+#REF!</f>
        <v>#REF!</v>
      </c>
      <c r="L19" s="152" t="e">
        <f aca="false" ca="false" dt2D="false" dtr="false" t="normal">#REF!</f>
        <v>#REF!</v>
      </c>
      <c r="M19" s="152" t="e">
        <f aca="false" ca="false" dt2D="false" dtr="false" t="normal">I19-L19</f>
        <v>#REF!</v>
      </c>
    </row>
    <row customFormat="true" ht="31.5" outlineLevel="0" r="20" s="148">
      <c r="A20" s="63" t="n">
        <v>81</v>
      </c>
      <c r="B20" s="85" t="s">
        <v>207</v>
      </c>
      <c r="C20" s="149" t="n">
        <v>42972.03</v>
      </c>
      <c r="D20" s="149" t="n">
        <v>41146.71</v>
      </c>
      <c r="E20" s="149" t="n">
        <v>1825.32</v>
      </c>
      <c r="F20" s="150" t="e">
        <f aca="false" ca="false" dt2D="false" dtr="false" t="normal">SUM(G20:H20)</f>
        <v>#REF!</v>
      </c>
      <c r="G20" s="150" t="e">
        <f aca="false" ca="false" dt2D="false" dtr="false" t="normal">J20-D20</f>
        <v>#REF!</v>
      </c>
      <c r="H20" s="150" t="e">
        <f aca="false" ca="false" dt2D="false" dtr="false" t="normal">K20-E20</f>
        <v>#REF!</v>
      </c>
      <c r="I20" s="151" t="e">
        <f aca="false" ca="false" dt2D="false" dtr="false" t="normal">#REF!</f>
        <v>#REF!</v>
      </c>
      <c r="J20" s="151" t="e">
        <f aca="false" ca="false" dt2D="false" dtr="false" t="normal">I20-K20</f>
        <v>#REF!</v>
      </c>
      <c r="K20" s="151" t="e">
        <f aca="false" ca="false" dt2D="false" dtr="false" t="normal">#REF!+#REF!</f>
        <v>#REF!</v>
      </c>
      <c r="L20" s="152" t="e">
        <f aca="false" ca="false" dt2D="false" dtr="false" t="normal">#REF!</f>
        <v>#REF!</v>
      </c>
      <c r="M20" s="152" t="e">
        <f aca="false" ca="false" dt2D="false" dtr="false" t="normal">I20-L20</f>
        <v>#REF!</v>
      </c>
    </row>
    <row customFormat="true" customHeight="true" ht="36.75" outlineLevel="0" r="21" s="148">
      <c r="A21" s="63" t="n">
        <v>82</v>
      </c>
      <c r="B21" s="85" t="s">
        <v>208</v>
      </c>
      <c r="C21" s="149" t="n">
        <v>61447.16</v>
      </c>
      <c r="D21" s="149" t="n">
        <v>59165.74</v>
      </c>
      <c r="E21" s="149" t="n">
        <v>2281.42</v>
      </c>
      <c r="F21" s="150" t="e">
        <f aca="false" ca="false" dt2D="false" dtr="false" t="normal">SUM(G21:H21)</f>
        <v>#REF!</v>
      </c>
      <c r="G21" s="150" t="e">
        <f aca="false" ca="false" dt2D="false" dtr="false" t="normal">J21-D21</f>
        <v>#REF!</v>
      </c>
      <c r="H21" s="150" t="e">
        <f aca="false" ca="false" dt2D="false" dtr="false" t="normal">K21-E21</f>
        <v>#REF!</v>
      </c>
      <c r="I21" s="151" t="e">
        <f aca="false" ca="false" dt2D="false" dtr="false" t="normal">#REF!</f>
        <v>#REF!</v>
      </c>
      <c r="J21" s="151" t="e">
        <f aca="false" ca="false" dt2D="false" dtr="false" t="normal">I21-K21</f>
        <v>#REF!</v>
      </c>
      <c r="K21" s="151" t="e">
        <f aca="false" ca="false" dt2D="false" dtr="false" t="normal">#REF!+#REF!</f>
        <v>#REF!</v>
      </c>
      <c r="L21" s="152" t="e">
        <f aca="false" ca="false" dt2D="false" dtr="false" t="normal">#REF!</f>
        <v>#REF!</v>
      </c>
      <c r="M21" s="152" t="e">
        <f aca="false" ca="false" dt2D="false" dtr="false" t="normal">I21-L21</f>
        <v>#REF!</v>
      </c>
    </row>
    <row customFormat="true" ht="31.5" outlineLevel="0" r="22" s="153">
      <c r="A22" s="84" t="n">
        <v>83</v>
      </c>
      <c r="B22" s="85" t="s">
        <v>209</v>
      </c>
      <c r="C22" s="149" t="n">
        <v>65736.05</v>
      </c>
      <c r="D22" s="149" t="n">
        <v>65736.05</v>
      </c>
      <c r="E22" s="149" t="n">
        <v>0</v>
      </c>
      <c r="F22" s="150" t="e">
        <f aca="false" ca="false" dt2D="false" dtr="false" t="normal">SUM(G22:H22)</f>
        <v>#REF!</v>
      </c>
      <c r="G22" s="150" t="e">
        <f aca="false" ca="false" dt2D="false" dtr="false" t="normal">J22-D22</f>
        <v>#REF!</v>
      </c>
      <c r="H22" s="150" t="n">
        <f aca="false" ca="false" dt2D="false" dtr="false" t="normal">K22-E22</f>
        <v>0</v>
      </c>
      <c r="I22" s="151" t="e">
        <f aca="false" ca="false" dt2D="false" dtr="false" t="normal">#REF!</f>
        <v>#REF!</v>
      </c>
      <c r="J22" s="151" t="e">
        <f aca="false" ca="false" dt2D="false" dtr="false" t="normal">I22-K22</f>
        <v>#REF!</v>
      </c>
      <c r="K22" s="151" t="n">
        <v>0</v>
      </c>
      <c r="L22" s="152" t="e">
        <f aca="false" ca="false" dt2D="false" dtr="false" t="normal">#REF!</f>
        <v>#REF!</v>
      </c>
      <c r="M22" s="152" t="e">
        <f aca="false" ca="false" dt2D="false" dtr="false" t="normal">I22-L22</f>
        <v>#REF!</v>
      </c>
    </row>
    <row customFormat="true" ht="31.5" outlineLevel="0" r="23" s="153">
      <c r="A23" s="63" t="n">
        <v>84</v>
      </c>
      <c r="B23" s="85" t="s">
        <v>210</v>
      </c>
      <c r="C23" s="149" t="n">
        <v>91013.42</v>
      </c>
      <c r="D23" s="149" t="n">
        <v>91013.42</v>
      </c>
      <c r="E23" s="149" t="n">
        <v>0</v>
      </c>
      <c r="F23" s="150" t="e">
        <f aca="false" ca="false" dt2D="false" dtr="false" t="normal">SUM(G23:H23)</f>
        <v>#REF!</v>
      </c>
      <c r="G23" s="150" t="e">
        <f aca="false" ca="false" dt2D="false" dtr="false" t="normal">J23-D23</f>
        <v>#REF!</v>
      </c>
      <c r="H23" s="150" t="n">
        <f aca="false" ca="false" dt2D="false" dtr="false" t="normal">K23-E23</f>
        <v>0</v>
      </c>
      <c r="I23" s="151" t="e">
        <f aca="false" ca="false" dt2D="false" dtr="false" t="normal">#REF!</f>
        <v>#REF!</v>
      </c>
      <c r="J23" s="151" t="e">
        <f aca="false" ca="false" dt2D="false" dtr="false" t="normal">I23-K23</f>
        <v>#REF!</v>
      </c>
      <c r="K23" s="151" t="n">
        <v>0</v>
      </c>
      <c r="L23" s="152" t="e">
        <f aca="false" ca="false" dt2D="false" dtr="false" t="normal">#REF!</f>
        <v>#REF!</v>
      </c>
      <c r="M23" s="152" t="e">
        <f aca="false" ca="false" dt2D="false" dtr="false" t="normal">I23-L23</f>
        <v>#REF!</v>
      </c>
    </row>
    <row customFormat="true" ht="47.25" outlineLevel="0" r="24" s="148">
      <c r="A24" s="63" t="n">
        <v>85</v>
      </c>
      <c r="B24" s="85" t="s">
        <v>211</v>
      </c>
      <c r="C24" s="149" t="n">
        <v>20884.37</v>
      </c>
      <c r="D24" s="149" t="n">
        <v>20884.37</v>
      </c>
      <c r="E24" s="149" t="n">
        <v>0</v>
      </c>
      <c r="F24" s="150" t="e">
        <f aca="false" ca="false" dt2D="false" dtr="false" t="normal">SUM(G24:H24)</f>
        <v>#REF!</v>
      </c>
      <c r="G24" s="150" t="e">
        <f aca="false" ca="false" dt2D="false" dtr="false" t="normal">J24-D24</f>
        <v>#REF!</v>
      </c>
      <c r="H24" s="150" t="n">
        <f aca="false" ca="false" dt2D="false" dtr="false" t="normal">K24-E24</f>
        <v>0</v>
      </c>
      <c r="I24" s="151" t="e">
        <f aca="false" ca="false" dt2D="false" dtr="false" t="normal">#REF!</f>
        <v>#REF!</v>
      </c>
      <c r="J24" s="151" t="e">
        <f aca="false" ca="false" dt2D="false" dtr="false" t="normal">I24-K24</f>
        <v>#REF!</v>
      </c>
      <c r="K24" s="151" t="n">
        <v>0</v>
      </c>
      <c r="L24" s="152" t="e">
        <f aca="false" ca="false" dt2D="false" dtr="false" t="normal">#REF!</f>
        <v>#REF!</v>
      </c>
      <c r="M24" s="152" t="e">
        <f aca="false" ca="false" dt2D="false" dtr="false" t="normal">I24-L24</f>
        <v>#REF!</v>
      </c>
    </row>
    <row customFormat="true" customHeight="true" ht="30" outlineLevel="0" r="25" s="148">
      <c r="A25" s="63" t="s">
        <v>212</v>
      </c>
      <c r="B25" s="85" t="s">
        <v>213</v>
      </c>
      <c r="C25" s="149" t="n">
        <v>19518.03</v>
      </c>
      <c r="D25" s="149" t="n">
        <v>19518.03</v>
      </c>
      <c r="E25" s="149" t="n">
        <v>0</v>
      </c>
      <c r="F25" s="150" t="e">
        <f aca="false" ca="false" dt2D="false" dtr="false" t="normal">SUM(G25:H25)</f>
        <v>#REF!</v>
      </c>
      <c r="G25" s="150" t="e">
        <f aca="false" ca="false" dt2D="false" dtr="false" t="normal">J25-D25</f>
        <v>#REF!</v>
      </c>
      <c r="H25" s="150" t="n">
        <f aca="false" ca="false" dt2D="false" dtr="false" t="normal">K25-E25</f>
        <v>0</v>
      </c>
      <c r="I25" s="151" t="e">
        <f aca="false" ca="false" dt2D="false" dtr="false" t="normal">#REF!</f>
        <v>#REF!</v>
      </c>
      <c r="J25" s="151" t="e">
        <f aca="false" ca="false" dt2D="false" dtr="false" t="normal">I25-K25</f>
        <v>#REF!</v>
      </c>
      <c r="K25" s="151" t="n">
        <v>0</v>
      </c>
      <c r="L25" s="152" t="e">
        <f aca="false" ca="false" dt2D="false" dtr="false" t="normal">#REF!</f>
        <v>#REF!</v>
      </c>
      <c r="M25" s="152" t="e">
        <f aca="false" ca="false" dt2D="false" dtr="false" t="normal">I25-L25</f>
        <v>#REF!</v>
      </c>
    </row>
    <row customFormat="true" ht="47.25" outlineLevel="0" r="26" s="148">
      <c r="A26" s="63" t="n">
        <v>98</v>
      </c>
      <c r="B26" s="85" t="s">
        <v>214</v>
      </c>
      <c r="C26" s="149" t="n">
        <v>51884.25</v>
      </c>
      <c r="D26" s="149" t="n">
        <v>42078.55</v>
      </c>
      <c r="E26" s="149" t="n">
        <v>9805.7</v>
      </c>
      <c r="F26" s="150" t="e">
        <f aca="false" ca="false" dt2D="false" dtr="false" t="normal">SUM(G26:H26)</f>
        <v>#REF!</v>
      </c>
      <c r="G26" s="150" t="e">
        <f aca="false" ca="false" dt2D="false" dtr="false" t="normal">J26-D26</f>
        <v>#REF!</v>
      </c>
      <c r="H26" s="150" t="e">
        <f aca="false" ca="false" dt2D="false" dtr="false" t="normal">K26-E26</f>
        <v>#REF!</v>
      </c>
      <c r="I26" s="151" t="e">
        <f aca="false" ca="false" dt2D="false" dtr="false" t="normal">#REF!</f>
        <v>#REF!</v>
      </c>
      <c r="J26" s="151" t="e">
        <f aca="false" ca="false" dt2D="false" dtr="false" t="normal">I26-K26</f>
        <v>#REF!</v>
      </c>
      <c r="K26" s="151" t="e">
        <f aca="false" ca="false" dt2D="false" dtr="false" t="normal">#REF!+#REF!</f>
        <v>#REF!</v>
      </c>
      <c r="L26" s="152" t="e">
        <f aca="false" ca="false" dt2D="false" dtr="false" t="normal">#REF!</f>
        <v>#REF!</v>
      </c>
      <c r="M26" s="152" t="e">
        <f aca="false" ca="false" dt2D="false" dtr="false" t="normal">I26-L26</f>
        <v>#REF!</v>
      </c>
    </row>
    <row customFormat="true" ht="15.75" outlineLevel="0" r="27" s="148">
      <c r="A27" s="63" t="n"/>
      <c r="B27" s="85" t="s">
        <v>217</v>
      </c>
      <c r="C27" s="149" t="n">
        <v>1021378.56</v>
      </c>
      <c r="D27" s="149" t="n">
        <v>925882.08</v>
      </c>
      <c r="E27" s="149" t="n">
        <v>95496.48</v>
      </c>
      <c r="F27" s="150" t="e">
        <f aca="false" ca="false" dt2D="false" dtr="false" t="normal">SUM(F10:F26)</f>
        <v>#REF!</v>
      </c>
      <c r="G27" s="150" t="e">
        <f aca="false" ca="false" dt2D="false" dtr="false" t="normal">SUM(G10:G26)</f>
        <v>#REF!</v>
      </c>
      <c r="H27" s="150" t="e">
        <f aca="false" ca="false" dt2D="false" dtr="false" t="normal">SUM(H10:H26)</f>
        <v>#REF!</v>
      </c>
      <c r="I27" s="151" t="e">
        <f aca="false" ca="false" dt2D="false" dtr="false" t="normal">SUM(I10:I26)</f>
        <v>#REF!</v>
      </c>
      <c r="J27" s="151" t="e">
        <f aca="false" ca="false" dt2D="false" dtr="false" t="normal">SUM(J10:J26)</f>
        <v>#REF!</v>
      </c>
      <c r="K27" s="151" t="e">
        <f aca="false" ca="false" dt2D="false" dtr="false" t="normal">SUM(K10:K26)</f>
        <v>#REF!</v>
      </c>
      <c r="L27" s="152" t="n"/>
      <c r="M27" s="152" t="n"/>
    </row>
    <row customFormat="true" ht="15.75" outlineLevel="0" r="28" s="148">
      <c r="A28" s="63" t="n"/>
      <c r="B28" s="85" t="s">
        <v>123</v>
      </c>
      <c r="C28" s="149" t="n">
        <v>313479.35</v>
      </c>
      <c r="D28" s="149" t="n">
        <v>313479.35</v>
      </c>
      <c r="E28" s="149" t="n">
        <v>0</v>
      </c>
      <c r="F28" s="150" t="e">
        <f aca="false" ca="false" dt2D="false" dtr="false" t="normal">SUM(G28:H28)</f>
        <v>#REF!</v>
      </c>
      <c r="G28" s="150" t="e">
        <f aca="false" ca="false" dt2D="false" dtr="false" t="normal">J28-D28</f>
        <v>#REF!</v>
      </c>
      <c r="H28" s="150" t="n">
        <v>0</v>
      </c>
      <c r="I28" s="151" t="e">
        <f aca="false" ca="false" dt2D="false" dtr="false" t="normal">#REF!</f>
        <v>#REF!</v>
      </c>
      <c r="J28" s="151" t="e">
        <f aca="false" ca="false" dt2D="false" dtr="false" t="normal">I28-K28</f>
        <v>#REF!</v>
      </c>
      <c r="K28" s="151" t="n">
        <v>0</v>
      </c>
      <c r="L28" s="152" t="e">
        <f aca="false" ca="false" dt2D="false" dtr="false" t="normal">#REF!</f>
        <v>#REF!</v>
      </c>
      <c r="M28" s="152" t="n"/>
    </row>
    <row customFormat="true" ht="15.75" outlineLevel="0" r="29" s="152">
      <c r="A29" s="160" t="n"/>
      <c r="B29" s="155" t="s">
        <v>215</v>
      </c>
      <c r="C29" s="149" t="n">
        <v>1334857.91</v>
      </c>
      <c r="D29" s="149" t="n">
        <v>1239361.43</v>
      </c>
      <c r="E29" s="149" t="n">
        <v>95496.48</v>
      </c>
      <c r="F29" s="150" t="e">
        <f aca="false" ca="false" dt2D="false" dtr="false" t="normal">SUM(F10:F28)</f>
        <v>#REF!</v>
      </c>
      <c r="G29" s="150" t="e">
        <f aca="false" ca="false" dt2D="false" dtr="false" t="normal">SUM(G10:G28)</f>
        <v>#REF!</v>
      </c>
      <c r="H29" s="150" t="e">
        <f aca="false" ca="false" dt2D="false" dtr="false" t="normal">SUM(H10:H28)</f>
        <v>#REF!</v>
      </c>
      <c r="I29" s="151" t="e">
        <f aca="false" ca="false" dt2D="false" dtr="false" t="normal">I27+I28</f>
        <v>#REF!</v>
      </c>
      <c r="J29" s="151" t="e">
        <f aca="false" ca="false" dt2D="false" dtr="false" t="normal">J27+J28</f>
        <v>#REF!</v>
      </c>
      <c r="K29" s="151" t="e">
        <f aca="false" ca="false" dt2D="false" dtr="false" t="normal">K27+K28</f>
        <v>#REF!</v>
      </c>
      <c r="L29" s="152" t="e">
        <f aca="false" ca="false" dt2D="false" dtr="false" t="normal">SUM(L10:L28)</f>
        <v>#REF!</v>
      </c>
      <c r="M29" s="152" t="e">
        <f aca="false" ca="false" dt2D="false" dtr="false" t="normal">I29-L29</f>
        <v>#REF!</v>
      </c>
    </row>
    <row outlineLevel="0" r="30">
      <c r="B30" s="136" t="n"/>
      <c r="C30" s="159" t="n"/>
      <c r="D30" s="159" t="n"/>
      <c r="E30" s="159" t="n"/>
    </row>
    <row outlineLevel="0" r="31">
      <c r="B31" s="136" t="n"/>
      <c r="C31" s="159" t="n"/>
      <c r="D31" s="159" t="n"/>
      <c r="E31" s="159" t="n"/>
    </row>
    <row outlineLevel="0" r="32">
      <c r="B32" s="136" t="n"/>
      <c r="C32" s="159" t="n"/>
      <c r="D32" s="159" t="n"/>
      <c r="E32" s="159" t="n"/>
      <c r="I32" s="130" t="e">
        <f aca="false" ca="false" dt2D="false" dtr="false" t="normal">I29-I28</f>
        <v>#REF!</v>
      </c>
    </row>
    <row outlineLevel="0" r="33">
      <c r="B33" s="136" t="n"/>
      <c r="C33" s="159" t="n"/>
      <c r="D33" s="159" t="n"/>
      <c r="E33" s="159" t="n"/>
    </row>
    <row customHeight="true" ht="19.1499996185303" outlineLevel="0" r="34">
      <c r="B34" s="102" t="s">
        <v>170</v>
      </c>
      <c r="C34" s="103" t="e">
        <f aca="false" ca="false" dt2D="false" dtr="false" t="normal">#REF!</f>
        <v>#REF!</v>
      </c>
      <c r="D34" s="103" t="n"/>
      <c r="E34" s="103" t="n"/>
      <c r="F34" s="103" t="e">
        <f aca="false" ca="false" dt2D="false" dtr="false" t="normal">#REF!+#REF!</f>
        <v>#REF!</v>
      </c>
      <c r="G34" s="103" t="n"/>
      <c r="H34" s="103" t="n"/>
      <c r="I34" s="103" t="e">
        <f aca="false" ca="false" dt2D="false" dtr="false" t="normal">#REF!+#REF!</f>
        <v>#REF!</v>
      </c>
      <c r="J34" s="103" t="n"/>
      <c r="K34" s="103" t="n"/>
    </row>
    <row customHeight="true" ht="19.1499996185303" outlineLevel="0" r="35">
      <c r="B35" s="102" t="s">
        <v>171</v>
      </c>
      <c r="C35" s="103" t="n">
        <v>0</v>
      </c>
      <c r="D35" s="103" t="n"/>
      <c r="E35" s="103" t="n"/>
      <c r="F35" s="103" t="e">
        <f aca="false" ca="false" dt2D="false" dtr="false" t="normal">F29-F34</f>
        <v>#REF!</v>
      </c>
      <c r="G35" s="103" t="n"/>
      <c r="H35" s="103" t="n"/>
      <c r="I35" s="103" t="e">
        <f aca="false" ca="false" dt2D="false" dtr="false" t="normal">I29-I34</f>
        <v>#REF!</v>
      </c>
      <c r="J35" s="103" t="n"/>
      <c r="K35" s="103" t="n"/>
    </row>
  </sheetData>
  <mergeCells count="9">
    <mergeCell ref="B4:K4"/>
    <mergeCell ref="B5:K5"/>
    <mergeCell ref="A7:A8"/>
    <mergeCell ref="B7:B8"/>
    <mergeCell ref="C7:C8"/>
    <mergeCell ref="D7:E7"/>
    <mergeCell ref="F7:H7"/>
    <mergeCell ref="I7:I8"/>
    <mergeCell ref="J7:K7"/>
  </mergeCells>
  <pageMargins bottom="0.196850389242172" footer="0.15748031437397" header="0.275590538978577" left="0.354330688714981" right="0.354330688714981" top="0.62992125749588"/>
  <pageSetup fitToHeight="1" fitToWidth="1" orientation="landscape" paperHeight="297mm" paperSize="9" paperWidth="210mm" scale="61"/>
  <headerFooter>
    <oddHeader>&amp;C&amp;14&amp;"Times New Roman,Regular"&amp;P&amp;12&amp;"-,Regular"</oddHeader>
  </headerFooter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3"/>
  <sheetViews>
    <sheetView showZeros="true" workbookViewId="0"/>
  </sheetViews>
  <sheetFormatPr baseColWidth="8" customHeight="false" defaultColWidth="12.6244119994986" defaultRowHeight="18" zeroHeight="false"/>
  <cols>
    <col customWidth="true" max="2" min="2" outlineLevel="0" width="23.9809870745196"/>
  </cols>
  <sheetData>
    <row outlineLevel="0" r="3">
      <c r="B3" s="161" t="n"/>
      <c r="D3" s="16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2025-01-24T14:14:36Z</dcterms:modified>
</cp:coreProperties>
</file>