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5600" windowHeight="11010"/>
  </bookViews>
  <sheets>
    <sheet name="приложение 15" sheetId="8" r:id="rId1"/>
  </sheets>
  <definedNames>
    <definedName name="_xlnm.Print_Titles" localSheetId="0">'приложение 15'!$14:$14</definedName>
    <definedName name="_xlnm.Print_Area" localSheetId="0">'приложение 15'!$A$1:$N$49</definedName>
  </definedNames>
  <calcPr calcId="124519" refMode="R1C1"/>
</workbook>
</file>

<file path=xl/calcChain.xml><?xml version="1.0" encoding="utf-8"?>
<calcChain xmlns="http://schemas.openxmlformats.org/spreadsheetml/2006/main">
  <c r="N44" i="8"/>
  <c r="H44"/>
  <c r="J42"/>
  <c r="J41" s="1"/>
  <c r="I42"/>
  <c r="I41" s="1"/>
  <c r="G42"/>
  <c r="G41" s="1"/>
  <c r="F42"/>
  <c r="F41" s="1"/>
  <c r="M43"/>
  <c r="L43"/>
  <c r="M44"/>
  <c r="M42" s="1"/>
  <c r="L44"/>
  <c r="H43"/>
  <c r="D42"/>
  <c r="D41" s="1"/>
  <c r="C42"/>
  <c r="C41" s="1"/>
  <c r="J33"/>
  <c r="I33"/>
  <c r="G33"/>
  <c r="F33"/>
  <c r="D33"/>
  <c r="C33"/>
  <c r="J25"/>
  <c r="I25"/>
  <c r="G25"/>
  <c r="F25"/>
  <c r="C25"/>
  <c r="M26"/>
  <c r="M25" s="1"/>
  <c r="L26"/>
  <c r="L25" s="1"/>
  <c r="K26"/>
  <c r="H26"/>
  <c r="M24"/>
  <c r="M23" s="1"/>
  <c r="L24"/>
  <c r="H19"/>
  <c r="H17"/>
  <c r="M19"/>
  <c r="M18" s="1"/>
  <c r="L19"/>
  <c r="O19" s="1"/>
  <c r="M17"/>
  <c r="L17"/>
  <c r="K35"/>
  <c r="K34"/>
  <c r="K31"/>
  <c r="K24"/>
  <c r="K19"/>
  <c r="K17"/>
  <c r="H35"/>
  <c r="H34"/>
  <c r="H31"/>
  <c r="H24"/>
  <c r="E35"/>
  <c r="E34"/>
  <c r="E31"/>
  <c r="E24"/>
  <c r="G28"/>
  <c r="F28"/>
  <c r="D28"/>
  <c r="C28"/>
  <c r="J39"/>
  <c r="J38" s="1"/>
  <c r="I39"/>
  <c r="I38" s="1"/>
  <c r="G39"/>
  <c r="G38" s="1"/>
  <c r="F39"/>
  <c r="F38" s="1"/>
  <c r="D39"/>
  <c r="D38" s="1"/>
  <c r="C39"/>
  <c r="C38" s="1"/>
  <c r="L34"/>
  <c r="M34"/>
  <c r="L35"/>
  <c r="M35"/>
  <c r="M31"/>
  <c r="L31"/>
  <c r="I20"/>
  <c r="J20"/>
  <c r="C16"/>
  <c r="D16"/>
  <c r="F16"/>
  <c r="G16"/>
  <c r="I16"/>
  <c r="J16"/>
  <c r="C18"/>
  <c r="D18"/>
  <c r="F18"/>
  <c r="G18"/>
  <c r="H18" s="1"/>
  <c r="I18"/>
  <c r="J18"/>
  <c r="C23"/>
  <c r="D23"/>
  <c r="D22" s="1"/>
  <c r="F23"/>
  <c r="F22" s="1"/>
  <c r="G23"/>
  <c r="G22" s="1"/>
  <c r="I23"/>
  <c r="J23"/>
  <c r="J22" s="1"/>
  <c r="N43" l="1"/>
  <c r="O31"/>
  <c r="C22"/>
  <c r="L42"/>
  <c r="N42" s="1"/>
  <c r="O43"/>
  <c r="L33"/>
  <c r="O26"/>
  <c r="M41"/>
  <c r="L41"/>
  <c r="N31"/>
  <c r="N25"/>
  <c r="I22"/>
  <c r="H41"/>
  <c r="H42"/>
  <c r="N35"/>
  <c r="M33"/>
  <c r="O34"/>
  <c r="N34"/>
  <c r="K25"/>
  <c r="H25"/>
  <c r="N26"/>
  <c r="N24"/>
  <c r="L23"/>
  <c r="N23" s="1"/>
  <c r="N19"/>
  <c r="L18"/>
  <c r="N18" s="1"/>
  <c r="N17"/>
  <c r="M16"/>
  <c r="H16"/>
  <c r="L16"/>
  <c r="K23"/>
  <c r="E23"/>
  <c r="H23"/>
  <c r="K18"/>
  <c r="E18"/>
  <c r="K16"/>
  <c r="O41" l="1"/>
  <c r="N41"/>
  <c r="O16"/>
  <c r="O33"/>
  <c r="N16"/>
  <c r="O49" l="1"/>
  <c r="J36"/>
  <c r="I36"/>
  <c r="G36"/>
  <c r="H36" s="1"/>
  <c r="F36"/>
  <c r="D36"/>
  <c r="D32" s="1"/>
  <c r="C36"/>
  <c r="K40"/>
  <c r="M37"/>
  <c r="L37"/>
  <c r="L36" s="1"/>
  <c r="H37"/>
  <c r="E37"/>
  <c r="N37" l="1"/>
  <c r="M36"/>
  <c r="N36" s="1"/>
  <c r="E36"/>
  <c r="H40" l="1"/>
  <c r="M40"/>
  <c r="M39" s="1"/>
  <c r="M38" s="1"/>
  <c r="L40"/>
  <c r="L39" s="1"/>
  <c r="L38" s="1"/>
  <c r="E40"/>
  <c r="N40" l="1"/>
  <c r="K39"/>
  <c r="H39"/>
  <c r="K21" l="1"/>
  <c r="H29"/>
  <c r="E29"/>
  <c r="M32"/>
  <c r="J32"/>
  <c r="I32"/>
  <c r="G32"/>
  <c r="F32"/>
  <c r="C32"/>
  <c r="J30"/>
  <c r="K30" s="1"/>
  <c r="I30"/>
  <c r="G30"/>
  <c r="F30"/>
  <c r="D30"/>
  <c r="C30"/>
  <c r="M29"/>
  <c r="M28" s="1"/>
  <c r="L29"/>
  <c r="L28" s="1"/>
  <c r="J28"/>
  <c r="I28"/>
  <c r="M21"/>
  <c r="L21"/>
  <c r="L20" s="1"/>
  <c r="C20"/>
  <c r="K38" l="1"/>
  <c r="J27"/>
  <c r="H38"/>
  <c r="H22"/>
  <c r="N21"/>
  <c r="I15"/>
  <c r="I45" s="1"/>
  <c r="K20"/>
  <c r="G27"/>
  <c r="L15"/>
  <c r="E38"/>
  <c r="K32"/>
  <c r="H32"/>
  <c r="E32"/>
  <c r="H30"/>
  <c r="E30"/>
  <c r="L30"/>
  <c r="H28"/>
  <c r="N29"/>
  <c r="E28"/>
  <c r="N39"/>
  <c r="N38"/>
  <c r="M20"/>
  <c r="N20" s="1"/>
  <c r="E39"/>
  <c r="H33"/>
  <c r="M30"/>
  <c r="K33"/>
  <c r="F15"/>
  <c r="E33"/>
  <c r="K22"/>
  <c r="G15"/>
  <c r="G45" s="1"/>
  <c r="E22"/>
  <c r="L32"/>
  <c r="C15"/>
  <c r="F27"/>
  <c r="I27"/>
  <c r="D15"/>
  <c r="J15"/>
  <c r="C27"/>
  <c r="L22"/>
  <c r="D27"/>
  <c r="C45" l="1"/>
  <c r="F45"/>
  <c r="O45" s="1"/>
  <c r="J45"/>
  <c r="D45"/>
  <c r="L27"/>
  <c r="L45" s="1"/>
  <c r="M15"/>
  <c r="K15"/>
  <c r="N32"/>
  <c r="N30"/>
  <c r="E27"/>
  <c r="H27"/>
  <c r="N28"/>
  <c r="N33"/>
  <c r="M27"/>
  <c r="K27"/>
  <c r="H15"/>
  <c r="E15"/>
  <c r="M22"/>
  <c r="N22" s="1"/>
  <c r="M45" l="1"/>
  <c r="N45" s="1"/>
  <c r="H45"/>
  <c r="K45"/>
  <c r="N27"/>
  <c r="N15"/>
  <c r="E45"/>
  <c r="Q45"/>
  <c r="Q49" s="1"/>
  <c r="O46" l="1"/>
</calcChain>
</file>

<file path=xl/sharedStrings.xml><?xml version="1.0" encoding="utf-8"?>
<sst xmlns="http://schemas.openxmlformats.org/spreadsheetml/2006/main" count="112" uniqueCount="85">
  <si>
    <t>№ п/п</t>
  </si>
  <si>
    <t>ИНФОРМАЦИЯ</t>
  </si>
  <si>
    <t xml:space="preserve">Источники и объемы финансирования </t>
  </si>
  <si>
    <t>Всего</t>
  </si>
  <si>
    <t>% исполнения</t>
  </si>
  <si>
    <t>ИТОГО:</t>
  </si>
  <si>
    <t>кассовые расходы</t>
  </si>
  <si>
    <t>(тыс.руб.)</t>
  </si>
  <si>
    <t>1.</t>
  </si>
  <si>
    <t>1.1.</t>
  </si>
  <si>
    <t>федеральный бюджет</t>
  </si>
  <si>
    <t>бюджет Ставропольского края</t>
  </si>
  <si>
    <t>бюджет города Ставрополя</t>
  </si>
  <si>
    <t>2.</t>
  </si>
  <si>
    <t>2.1</t>
  </si>
  <si>
    <t>Национальный проект «Жилье и городская среда», в том числе:</t>
  </si>
  <si>
    <t>Федеральный проект «Формирование комфортной городской среды», в том числе:</t>
  </si>
  <si>
    <t>3.</t>
  </si>
  <si>
    <t>3.1.</t>
  </si>
  <si>
    <t>3.2.</t>
  </si>
  <si>
    <t>Наименование национального проекта, основного мероприятия и направления расходов</t>
  </si>
  <si>
    <t xml:space="preserve">Национальный проект «Демография», в том числе: </t>
  </si>
  <si>
    <t>Федеральный проект «Финансовая поддержка семей при рождении детей», в том числе:</t>
  </si>
  <si>
    <t>Реализация программ формирования современной городской среды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</si>
  <si>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</si>
  <si>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4.</t>
  </si>
  <si>
    <t xml:space="preserve"> </t>
  </si>
  <si>
    <t>Федеральный проект «Безопасность дорожного движения», в том числе:</t>
  </si>
  <si>
    <t>1.2.</t>
  </si>
  <si>
    <t>1</t>
  </si>
  <si>
    <t>6</t>
  </si>
  <si>
    <t>7</t>
  </si>
  <si>
    <t>9</t>
  </si>
  <si>
    <t>10</t>
  </si>
  <si>
    <t>11</t>
  </si>
  <si>
    <t>13</t>
  </si>
  <si>
    <t>14</t>
  </si>
  <si>
    <t>Заместитель главы администрации города Ставрополя,</t>
  </si>
  <si>
    <t xml:space="preserve">руководитель комитета финансов и бюджета </t>
  </si>
  <si>
    <t>администрации города Ставрополя</t>
  </si>
  <si>
    <t>Н.А. Бондаренко</t>
  </si>
  <si>
    <t>1.3.</t>
  </si>
  <si>
    <t>Федеральный проект «Общесистемные меры развития дорожного хозяйства», в том числе: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</si>
  <si>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</si>
  <si>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Приложение 15</t>
  </si>
  <si>
    <t>к пояснительной записке к проекту решения</t>
  </si>
  <si>
    <t>Ставропольской городской Думы</t>
  </si>
  <si>
    <t xml:space="preserve">«Об отчете об исполнении бюджета </t>
  </si>
  <si>
    <t>(тыс. руб.)</t>
  </si>
  <si>
    <t xml:space="preserve">Национальный проект  «Безопасные качественные дороги», в том числе: </t>
  </si>
  <si>
    <t>Федеральный проект «Региональная и местная дорожная сеть», в том числе:</t>
  </si>
  <si>
    <t>Обеспечение дорожной деятельности в рамках реализации национального проекта «Безопасные качественные дороги»</t>
  </si>
  <si>
    <t>Национальный проект «Образование», в том числе:</t>
  </si>
  <si>
    <t>4.1.</t>
  </si>
  <si>
    <t>5.</t>
  </si>
  <si>
    <t>5.1.</t>
  </si>
  <si>
    <t>-</t>
  </si>
  <si>
    <t xml:space="preserve">Федеральный проект «Современная школа», в том числе: </t>
  </si>
  <si>
    <t>4</t>
  </si>
  <si>
    <t>5</t>
  </si>
  <si>
    <t>8</t>
  </si>
  <si>
    <t>12</t>
  </si>
  <si>
    <t>4.2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</si>
  <si>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</si>
  <si>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Федеральный проект «Патриотическое воспитание граждан Российской Федерации», в том числе: </t>
  </si>
  <si>
    <t>Строительство средней общеобразовательной школы на 825 мест в 490 квартале города Ставрополя по ул. Чапаева</t>
  </si>
  <si>
    <t>Строительство муниципального образовательного учреждения средней общеобразовательной школы на 1550 мест по проспекту Российский, з/у 11а в г. Ставрополе</t>
  </si>
  <si>
    <t>города Ставрополя за 2024 год»</t>
  </si>
  <si>
    <t>об объемах финансирования национальных проектов в городе Ставрополе за 2024 год</t>
  </si>
  <si>
    <t>уточненный план на      2024 год</t>
  </si>
  <si>
    <t>6.</t>
  </si>
  <si>
    <t>6.1</t>
  </si>
  <si>
    <t>2.2</t>
  </si>
  <si>
    <t>Федеральный проект «Обеспечение устойчивого сокращения непригодного для проживания жилищного фонда», в том числе:</t>
  </si>
  <si>
    <t>Переселение граждан из аварийных многоквартирных домов</t>
  </si>
  <si>
    <r>
      <rPr>
        <sz val="14"/>
        <rFont val="Times New Roman"/>
      </rPr>
      <t>Поддержка и продвижение событийных мероприятий, направленных на развитие туризма</t>
    </r>
  </si>
  <si>
    <r>
      <rPr>
        <sz val="14"/>
        <rFont val="Times New Roman"/>
      </rPr>
      <t>Реализация проектов по развитию общественной территории муниципального образования, в том числе мероприятий (результатов) по обустройству туристического центра города на территории муниципального образования в соответствии с туристским кодом центра города</t>
    </r>
  </si>
  <si>
    <t>Федеральный проект  «Спорт - норма жизни», в том числе:</t>
  </si>
  <si>
    <t>Улучшение материально-технической базы объектов спорта в Ставропольском крае - победителе фестиваля культуры и спорта народов Юга России</t>
  </si>
  <si>
    <t>Создание модельных муниципальных библиотек</t>
  </si>
  <si>
    <t>Национальный проект «Культура», в том числе:</t>
  </si>
  <si>
    <t xml:space="preserve">Федеральный проект «Обеспечение качественно нового уровня развития инфраструктуры культуры («Культурная среда»)», в том числе: </t>
  </si>
  <si>
    <t>Национальный проект «Туризм и индустрия гостеприимства», в том числе:</t>
  </si>
  <si>
    <t>Федеральный проект «Развитие туристской инфраструктуры», в том числе:</t>
  </si>
  <si>
    <t>Создание и обеспечение функционирования в городе Ставрополе специализированных центров по профилактике детского дорожно-транспортного травматизма на базе муниципальных образовательных учреждений в рамках реализации регионального проекта "Безопасность дорожного движения"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</si>
</sst>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4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theme="1"/>
      <name val="Arial Cyr"/>
    </font>
    <font>
      <sz val="14"/>
      <name val="Times New Roman"/>
    </font>
    <font>
      <sz val="11"/>
      <name val="Calibri"/>
    </font>
    <font>
      <sz val="14"/>
      <color rgb="FF000000"/>
      <name val="Times New Roman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6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99">
    <xf numFmtId="0" fontId="0" fillId="0" borderId="0" xfId="0"/>
    <xf numFmtId="0" fontId="5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9" fontId="3" fillId="2" borderId="0" xfId="0" applyNumberFormat="1" applyFont="1" applyFill="1" applyAlignment="1">
      <alignment horizontal="center" vertical="top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49" fontId="4" fillId="2" borderId="0" xfId="0" applyNumberFormat="1" applyFont="1" applyFill="1" applyAlignment="1">
      <alignment horizontal="center" wrapText="1"/>
    </xf>
    <xf numFmtId="49" fontId="4" fillId="2" borderId="0" xfId="0" applyNumberFormat="1" applyFont="1" applyFill="1" applyAlignment="1">
      <alignment horizontal="center" vertical="top"/>
    </xf>
    <xf numFmtId="49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wrapText="1"/>
    </xf>
    <xf numFmtId="164" fontId="4" fillId="2" borderId="1" xfId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/>
    </xf>
    <xf numFmtId="0" fontId="2" fillId="2" borderId="0" xfId="0" applyFont="1" applyFill="1" applyAlignment="1">
      <alignment vertical="center"/>
    </xf>
    <xf numFmtId="49" fontId="4" fillId="2" borderId="1" xfId="0" applyNumberFormat="1" applyFont="1" applyFill="1" applyBorder="1" applyAlignment="1">
      <alignment vertical="top"/>
    </xf>
    <xf numFmtId="0" fontId="3" fillId="2" borderId="0" xfId="0" applyFont="1" applyFill="1" applyAlignment="1">
      <alignment vertical="center"/>
    </xf>
    <xf numFmtId="4" fontId="3" fillId="2" borderId="0" xfId="0" applyNumberFormat="1" applyFont="1" applyFill="1" applyAlignment="1">
      <alignment vertical="center"/>
    </xf>
    <xf numFmtId="0" fontId="4" fillId="2" borderId="0" xfId="0" applyFont="1" applyFill="1" applyBorder="1" applyAlignment="1">
      <alignment wrapText="1"/>
    </xf>
    <xf numFmtId="4" fontId="4" fillId="2" borderId="0" xfId="0" applyNumberFormat="1" applyFont="1" applyFill="1" applyBorder="1" applyAlignment="1">
      <alignment vertical="center"/>
    </xf>
    <xf numFmtId="0" fontId="4" fillId="2" borderId="0" xfId="0" applyFont="1" applyFill="1" applyAlignment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/>
    </xf>
    <xf numFmtId="4" fontId="5" fillId="2" borderId="1" xfId="0" applyNumberFormat="1" applyFont="1" applyFill="1" applyBorder="1" applyAlignment="1">
      <alignment horizontal="right" vertical="top"/>
    </xf>
    <xf numFmtId="165" fontId="5" fillId="2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4" fontId="2" fillId="2" borderId="0" xfId="0" applyNumberFormat="1" applyFont="1" applyFill="1" applyAlignment="1">
      <alignment vertical="center"/>
    </xf>
    <xf numFmtId="49" fontId="3" fillId="2" borderId="0" xfId="0" applyNumberFormat="1" applyFont="1" applyFill="1" applyAlignment="1">
      <alignment horizontal="center" vertical="center"/>
    </xf>
    <xf numFmtId="49" fontId="4" fillId="2" borderId="2" xfId="0" applyNumberFormat="1" applyFont="1" applyFill="1" applyBorder="1" applyAlignment="1">
      <alignment vertical="top"/>
    </xf>
    <xf numFmtId="0" fontId="4" fillId="0" borderId="0" xfId="0" applyFont="1" applyFill="1" applyAlignment="1">
      <alignment horizontal="left"/>
    </xf>
    <xf numFmtId="0" fontId="4" fillId="2" borderId="1" xfId="0" applyFont="1" applyFill="1" applyBorder="1" applyAlignment="1">
      <alignment horizontal="center" vertical="top" wrapText="1"/>
    </xf>
    <xf numFmtId="49" fontId="4" fillId="2" borderId="0" xfId="0" applyNumberFormat="1" applyFont="1" applyFill="1" applyAlignment="1">
      <alignment horizontal="left" vertical="top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/>
    </xf>
    <xf numFmtId="0" fontId="7" fillId="2" borderId="1" xfId="0" applyFont="1" applyFill="1" applyBorder="1"/>
    <xf numFmtId="49" fontId="4" fillId="2" borderId="0" xfId="0" applyNumberFormat="1" applyFont="1" applyFill="1" applyBorder="1" applyAlignment="1">
      <alignment vertical="top"/>
    </xf>
    <xf numFmtId="0" fontId="5" fillId="2" borderId="0" xfId="0" applyFont="1" applyFill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/>
    </xf>
    <xf numFmtId="0" fontId="4" fillId="2" borderId="0" xfId="0" applyFont="1" applyFill="1" applyBorder="1" applyAlignment="1">
      <alignment vertical="center" wrapText="1"/>
    </xf>
    <xf numFmtId="2" fontId="0" fillId="2" borderId="0" xfId="0" applyNumberFormat="1" applyFont="1" applyFill="1" applyAlignment="1"/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0" fontId="4" fillId="0" borderId="0" xfId="0" applyFont="1" applyAlignment="1">
      <alignment wrapText="1"/>
    </xf>
    <xf numFmtId="4" fontId="4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49" fontId="4" fillId="2" borderId="1" xfId="0" applyNumberFormat="1" applyFont="1" applyFill="1" applyBorder="1" applyAlignment="1">
      <alignment vertical="top"/>
    </xf>
    <xf numFmtId="0" fontId="3" fillId="2" borderId="0" xfId="0" applyFont="1" applyFill="1" applyAlignment="1">
      <alignment vertical="center"/>
    </xf>
    <xf numFmtId="4" fontId="3" fillId="2" borderId="0" xfId="0" applyNumberFormat="1" applyFont="1" applyFill="1" applyAlignment="1">
      <alignment vertical="center"/>
    </xf>
    <xf numFmtId="4" fontId="5" fillId="2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4" fontId="12" fillId="2" borderId="1" xfId="0" applyNumberFormat="1" applyFont="1" applyFill="1" applyBorder="1" applyAlignment="1">
      <alignment horizontal="right" vertical="top"/>
    </xf>
    <xf numFmtId="165" fontId="12" fillId="2" borderId="1" xfId="0" applyNumberFormat="1" applyFont="1" applyFill="1" applyBorder="1" applyAlignment="1">
      <alignment horizontal="right" vertical="top"/>
    </xf>
    <xf numFmtId="4" fontId="9" fillId="2" borderId="3" xfId="3" applyNumberFormat="1" applyFont="1" applyFill="1" applyBorder="1" applyAlignment="1">
      <alignment horizontal="right" vertical="top"/>
    </xf>
    <xf numFmtId="0" fontId="9" fillId="2" borderId="3" xfId="4" applyNumberFormat="1" applyFont="1" applyFill="1" applyBorder="1" applyAlignment="1">
      <alignment vertical="top" wrapText="1"/>
    </xf>
    <xf numFmtId="4" fontId="11" fillId="2" borderId="3" xfId="4" applyNumberFormat="1" applyFont="1" applyFill="1" applyBorder="1" applyAlignment="1">
      <alignment horizontal="right" vertical="top"/>
    </xf>
    <xf numFmtId="4" fontId="9" fillId="2" borderId="3" xfId="4" applyNumberFormat="1" applyFont="1" applyFill="1" applyBorder="1" applyAlignment="1">
      <alignment horizontal="right" vertical="top"/>
    </xf>
    <xf numFmtId="4" fontId="3" fillId="2" borderId="0" xfId="0" applyNumberFormat="1" applyFont="1" applyFill="1"/>
    <xf numFmtId="0" fontId="4" fillId="2" borderId="3" xfId="4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vertical="top"/>
    </xf>
    <xf numFmtId="165" fontId="4" fillId="2" borderId="1" xfId="0" applyNumberFormat="1" applyFont="1" applyFill="1" applyBorder="1" applyAlignment="1">
      <alignment horizontal="right" vertical="top"/>
    </xf>
    <xf numFmtId="49" fontId="4" fillId="2" borderId="1" xfId="0" applyNumberFormat="1" applyFont="1" applyFill="1" applyBorder="1" applyAlignment="1">
      <alignment vertical="top"/>
    </xf>
    <xf numFmtId="4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49" fontId="4" fillId="2" borderId="1" xfId="0" applyNumberFormat="1" applyFont="1" applyFill="1" applyBorder="1" applyAlignment="1">
      <alignment vertical="top"/>
    </xf>
    <xf numFmtId="4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9" fillId="4" borderId="3" xfId="19" applyNumberFormat="1" applyFont="1" applyFill="1" applyBorder="1" applyAlignment="1">
      <alignment vertical="top" wrapText="1"/>
    </xf>
    <xf numFmtId="0" fontId="4" fillId="3" borderId="1" xfId="2" applyFont="1" applyFill="1" applyBorder="1" applyAlignment="1">
      <alignment vertical="top" wrapText="1"/>
    </xf>
    <xf numFmtId="0" fontId="4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top"/>
    </xf>
    <xf numFmtId="165" fontId="4" fillId="2" borderId="1" xfId="0" applyNumberFormat="1" applyFont="1" applyFill="1" applyBorder="1" applyAlignment="1">
      <alignment horizontal="right" vertical="top"/>
    </xf>
    <xf numFmtId="0" fontId="4" fillId="0" borderId="1" xfId="0" applyNumberFormat="1" applyFont="1" applyFill="1" applyBorder="1" applyAlignment="1">
      <alignment vertical="top" wrapText="1"/>
    </xf>
    <xf numFmtId="0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horizontal="right" vertical="top"/>
    </xf>
    <xf numFmtId="16" fontId="4" fillId="2" borderId="1" xfId="0" applyNumberFormat="1" applyFont="1" applyFill="1" applyBorder="1" applyAlignment="1">
      <alignment horizontal="left" vertical="top" wrapText="1"/>
    </xf>
    <xf numFmtId="4" fontId="4" fillId="2" borderId="3" xfId="3" applyNumberFormat="1" applyFont="1" applyFill="1" applyBorder="1" applyAlignment="1">
      <alignment horizontal="right" vertical="top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49" fontId="4" fillId="2" borderId="0" xfId="0" applyNumberFormat="1" applyFont="1" applyFill="1" applyAlignment="1">
      <alignment horizontal="left" vertical="top"/>
    </xf>
    <xf numFmtId="2" fontId="4" fillId="2" borderId="0" xfId="0" applyNumberFormat="1" applyFont="1" applyFill="1" applyAlignment="1">
      <alignment horizontal="right"/>
    </xf>
    <xf numFmtId="49" fontId="6" fillId="2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horizontal="center" wrapText="1"/>
    </xf>
    <xf numFmtId="49" fontId="4" fillId="2" borderId="0" xfId="0" applyNumberFormat="1" applyFont="1" applyFill="1" applyAlignment="1">
      <alignment horizontal="right"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 vertical="top" wrapText="1"/>
    </xf>
  </cellXfs>
  <cellStyles count="26">
    <cellStyle name="Обычный" xfId="0" builtinId="0"/>
    <cellStyle name="Обычный 2" xfId="5"/>
    <cellStyle name="Обычный 2 2" xfId="9"/>
    <cellStyle name="Обычный 3" xfId="2"/>
    <cellStyle name="Обычный 3 2" xfId="6"/>
    <cellStyle name="Обычный 3 3" xfId="12"/>
    <cellStyle name="Обычный 3 4" xfId="14"/>
    <cellStyle name="Обычный 3 5" xfId="16"/>
    <cellStyle name="Обычный 3 6" xfId="20"/>
    <cellStyle name="Обычный 3 7" xfId="25"/>
    <cellStyle name="Обычный 4" xfId="3"/>
    <cellStyle name="Обычный 4 2" xfId="7"/>
    <cellStyle name="Обычный 4 3" xfId="13"/>
    <cellStyle name="Обычный 4 4" xfId="15"/>
    <cellStyle name="Обычный 4 5" xfId="17"/>
    <cellStyle name="Обычный 4 6" xfId="21"/>
    <cellStyle name="Обычный 4 7" xfId="24"/>
    <cellStyle name="Обычный 5" xfId="4"/>
    <cellStyle name="Обычный 5 2" xfId="8"/>
    <cellStyle name="Обычный 5 3" xfId="18"/>
    <cellStyle name="Обычный 5 4" xfId="22"/>
    <cellStyle name="Обычный 5 5" xfId="23"/>
    <cellStyle name="Обычный 6" xfId="10"/>
    <cellStyle name="Обычный 7" xfId="11"/>
    <cellStyle name="Обычный 8" xfId="19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94"/>
  <sheetViews>
    <sheetView tabSelected="1" view="pageBreakPreview" topLeftCell="A41" zoomScale="70" zoomScaleNormal="50" zoomScaleSheetLayoutView="70" workbookViewId="0">
      <selection activeCell="N44" sqref="N44"/>
    </sheetView>
  </sheetViews>
  <sheetFormatPr defaultRowHeight="15.75"/>
  <cols>
    <col min="1" max="1" width="6" style="3" customWidth="1"/>
    <col min="2" max="2" width="48.5703125" style="4" customWidth="1"/>
    <col min="3" max="4" width="17.7109375" style="5" customWidth="1"/>
    <col min="5" max="5" width="15.85546875" style="5" customWidth="1"/>
    <col min="6" max="7" width="17.7109375" style="5" customWidth="1"/>
    <col min="8" max="8" width="15.85546875" style="5" customWidth="1"/>
    <col min="9" max="10" width="17.7109375" style="5" customWidth="1"/>
    <col min="11" max="11" width="15.85546875" style="5" customWidth="1"/>
    <col min="12" max="14" width="17.7109375" style="5" customWidth="1"/>
    <col min="15" max="16" width="14.42578125" style="6" bestFit="1" customWidth="1"/>
    <col min="17" max="17" width="15.85546875" style="6" customWidth="1"/>
    <col min="18" max="16384" width="9.140625" style="6"/>
  </cols>
  <sheetData>
    <row r="1" spans="1:17" ht="20.100000000000001" customHeight="1">
      <c r="L1" s="87" t="s">
        <v>44</v>
      </c>
      <c r="M1" s="87"/>
      <c r="N1" s="87"/>
    </row>
    <row r="2" spans="1:17" ht="20.100000000000001" customHeight="1">
      <c r="L2" s="30" t="s">
        <v>45</v>
      </c>
      <c r="M2" s="33"/>
    </row>
    <row r="3" spans="1:17" ht="20.100000000000001" customHeight="1">
      <c r="L3" s="30" t="s">
        <v>46</v>
      </c>
      <c r="M3" s="33"/>
    </row>
    <row r="4" spans="1:17" ht="20.100000000000001" customHeight="1">
      <c r="L4" s="30" t="s">
        <v>47</v>
      </c>
      <c r="M4" s="33"/>
    </row>
    <row r="5" spans="1:17" ht="20.100000000000001" customHeight="1">
      <c r="L5" s="30" t="s">
        <v>67</v>
      </c>
      <c r="M5" s="33"/>
    </row>
    <row r="6" spans="1:17" ht="20.25">
      <c r="A6" s="91" t="s">
        <v>1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</row>
    <row r="7" spans="1:17" ht="18.95" customHeight="1">
      <c r="A7" s="92" t="s">
        <v>68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</row>
    <row r="8" spans="1:17" ht="21" customHeight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93" t="s">
        <v>7</v>
      </c>
      <c r="N8" s="93"/>
    </row>
    <row r="9" spans="1:17" ht="0.95" customHeight="1">
      <c r="A9" s="8"/>
      <c r="B9" s="7"/>
      <c r="C9" s="9"/>
      <c r="D9" s="9"/>
      <c r="E9" s="9"/>
      <c r="F9" s="9"/>
      <c r="G9" s="9"/>
      <c r="H9" s="9"/>
      <c r="I9" s="9"/>
      <c r="J9" s="9"/>
      <c r="K9" s="9"/>
      <c r="L9" s="10"/>
      <c r="M9" s="10"/>
      <c r="N9" s="10"/>
    </row>
    <row r="10" spans="1:17" ht="1.5" customHeight="1">
      <c r="A10" s="8"/>
      <c r="B10" s="11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34" t="s">
        <v>48</v>
      </c>
    </row>
    <row r="11" spans="1:17" s="5" customFormat="1" ht="22.5" customHeight="1">
      <c r="A11" s="94" t="s">
        <v>0</v>
      </c>
      <c r="B11" s="95" t="s">
        <v>20</v>
      </c>
      <c r="C11" s="95" t="s">
        <v>2</v>
      </c>
      <c r="D11" s="95"/>
      <c r="E11" s="95"/>
      <c r="F11" s="95"/>
      <c r="G11" s="95"/>
      <c r="H11" s="95"/>
      <c r="I11" s="95"/>
      <c r="J11" s="95"/>
      <c r="K11" s="95"/>
      <c r="L11" s="96" t="s">
        <v>3</v>
      </c>
      <c r="M11" s="96"/>
      <c r="N11" s="96"/>
    </row>
    <row r="12" spans="1:17" s="5" customFormat="1" ht="19.5" customHeight="1">
      <c r="A12" s="94"/>
      <c r="B12" s="95"/>
      <c r="C12" s="95" t="s">
        <v>10</v>
      </c>
      <c r="D12" s="95"/>
      <c r="E12" s="95"/>
      <c r="F12" s="95" t="s">
        <v>11</v>
      </c>
      <c r="G12" s="95"/>
      <c r="H12" s="95"/>
      <c r="I12" s="95" t="s">
        <v>12</v>
      </c>
      <c r="J12" s="95"/>
      <c r="K12" s="95"/>
      <c r="L12" s="96"/>
      <c r="M12" s="96"/>
      <c r="N12" s="96"/>
    </row>
    <row r="13" spans="1:17" s="5" customFormat="1" ht="72.75" customHeight="1">
      <c r="A13" s="94"/>
      <c r="B13" s="95"/>
      <c r="C13" s="12" t="s">
        <v>69</v>
      </c>
      <c r="D13" s="31" t="s">
        <v>6</v>
      </c>
      <c r="E13" s="31" t="s">
        <v>4</v>
      </c>
      <c r="F13" s="12" t="s">
        <v>69</v>
      </c>
      <c r="G13" s="31" t="s">
        <v>6</v>
      </c>
      <c r="H13" s="31" t="s">
        <v>4</v>
      </c>
      <c r="I13" s="12" t="s">
        <v>69</v>
      </c>
      <c r="J13" s="31" t="s">
        <v>6</v>
      </c>
      <c r="K13" s="31" t="s">
        <v>4</v>
      </c>
      <c r="L13" s="12" t="s">
        <v>69</v>
      </c>
      <c r="M13" s="31" t="s">
        <v>6</v>
      </c>
      <c r="N13" s="31" t="s">
        <v>4</v>
      </c>
    </row>
    <row r="14" spans="1:17" s="28" customFormat="1" ht="17.25" customHeight="1">
      <c r="A14" s="41" t="s">
        <v>29</v>
      </c>
      <c r="B14" s="41">
        <v>2</v>
      </c>
      <c r="C14" s="42">
        <v>3</v>
      </c>
      <c r="D14" s="41" t="s">
        <v>58</v>
      </c>
      <c r="E14" s="41" t="s">
        <v>59</v>
      </c>
      <c r="F14" s="42" t="s">
        <v>30</v>
      </c>
      <c r="G14" s="41" t="s">
        <v>31</v>
      </c>
      <c r="H14" s="41" t="s">
        <v>60</v>
      </c>
      <c r="I14" s="42" t="s">
        <v>32</v>
      </c>
      <c r="J14" s="41" t="s">
        <v>33</v>
      </c>
      <c r="K14" s="41" t="s">
        <v>34</v>
      </c>
      <c r="L14" s="42" t="s">
        <v>61</v>
      </c>
      <c r="M14" s="41" t="s">
        <v>35</v>
      </c>
      <c r="N14" s="41" t="s">
        <v>36</v>
      </c>
    </row>
    <row r="15" spans="1:17" s="14" customFormat="1" ht="48" customHeight="1">
      <c r="A15" s="13" t="s">
        <v>8</v>
      </c>
      <c r="B15" s="1" t="s">
        <v>49</v>
      </c>
      <c r="C15" s="23">
        <f>C16+C20++C18</f>
        <v>38134.26</v>
      </c>
      <c r="D15" s="23">
        <f t="shared" ref="D15" si="0">D16+D20++D18</f>
        <v>37406.050000000003</v>
      </c>
      <c r="E15" s="24">
        <f>ROUND(D15/C15*100,1)</f>
        <v>98.1</v>
      </c>
      <c r="F15" s="23">
        <f>F16+F20+F18</f>
        <v>409308.21</v>
      </c>
      <c r="G15" s="23">
        <f t="shared" ref="G15" si="1">G16+G20+G18</f>
        <v>409300.86000000004</v>
      </c>
      <c r="H15" s="24">
        <f>ROUND(G15/F15*100,1)</f>
        <v>100</v>
      </c>
      <c r="I15" s="23">
        <f>I16+I20+I18</f>
        <v>22390.77</v>
      </c>
      <c r="J15" s="23">
        <f t="shared" ref="J15" si="2">J16+J20+J18</f>
        <v>22390.03</v>
      </c>
      <c r="K15" s="24">
        <f>ROUND(J15/I15*100,1)</f>
        <v>100</v>
      </c>
      <c r="L15" s="23">
        <f>L16+L18+L20</f>
        <v>469833.24000000005</v>
      </c>
      <c r="M15" s="23">
        <f>M16+M18+M20</f>
        <v>469096.94000000006</v>
      </c>
      <c r="N15" s="24">
        <f>ROUND(M15/L15*100,1)</f>
        <v>99.8</v>
      </c>
      <c r="O15" s="27"/>
      <c r="P15" s="27"/>
      <c r="Q15" s="27"/>
    </row>
    <row r="16" spans="1:17" s="16" customFormat="1" ht="45" customHeight="1">
      <c r="A16" s="15" t="s">
        <v>9</v>
      </c>
      <c r="B16" s="2" t="s">
        <v>50</v>
      </c>
      <c r="C16" s="25">
        <f>C17</f>
        <v>0</v>
      </c>
      <c r="D16" s="25">
        <f t="shared" ref="D16:G16" si="3">D17</f>
        <v>0</v>
      </c>
      <c r="E16" s="26" t="s">
        <v>56</v>
      </c>
      <c r="F16" s="25">
        <f>F17</f>
        <v>408923.02</v>
      </c>
      <c r="G16" s="25">
        <f t="shared" si="3"/>
        <v>408923.02</v>
      </c>
      <c r="H16" s="26">
        <f>ROUND(G16/F16*100,1)</f>
        <v>100</v>
      </c>
      <c r="I16" s="25">
        <f>I17</f>
        <v>21522.27</v>
      </c>
      <c r="J16" s="25">
        <f t="shared" ref="J16" si="4">J17</f>
        <v>21522.27</v>
      </c>
      <c r="K16" s="26">
        <f>ROUND(J16/I16*100,1)</f>
        <v>100</v>
      </c>
      <c r="L16" s="25">
        <f t="shared" ref="L16:M16" si="5">C16+F16+I16</f>
        <v>430445.29000000004</v>
      </c>
      <c r="M16" s="25">
        <f t="shared" si="5"/>
        <v>430445.29000000004</v>
      </c>
      <c r="N16" s="26">
        <f t="shared" ref="N16:N45" si="6">ROUND(M16/L16*100,1)</f>
        <v>100</v>
      </c>
      <c r="O16" s="17">
        <f>L16-M16</f>
        <v>0</v>
      </c>
    </row>
    <row r="17" spans="1:17" s="16" customFormat="1" ht="82.5" customHeight="1">
      <c r="A17" s="29"/>
      <c r="B17" s="2" t="s">
        <v>51</v>
      </c>
      <c r="C17" s="54">
        <v>0</v>
      </c>
      <c r="D17" s="54">
        <v>0</v>
      </c>
      <c r="E17" s="55" t="s">
        <v>56</v>
      </c>
      <c r="F17" s="54">
        <v>408923.02</v>
      </c>
      <c r="G17" s="54">
        <v>408923.02</v>
      </c>
      <c r="H17" s="53">
        <f>ROUND(G17/F17*100,1)</f>
        <v>100</v>
      </c>
      <c r="I17" s="54">
        <v>21522.27</v>
      </c>
      <c r="J17" s="54">
        <v>21522.27</v>
      </c>
      <c r="K17" s="53">
        <f>ROUND(J17/I17*100,1)</f>
        <v>100</v>
      </c>
      <c r="L17" s="54">
        <f>F17+I17</f>
        <v>430445.29000000004</v>
      </c>
      <c r="M17" s="54">
        <f>G17+J17</f>
        <v>430445.29000000004</v>
      </c>
      <c r="N17" s="53">
        <f t="shared" si="6"/>
        <v>100</v>
      </c>
      <c r="O17" s="17"/>
      <c r="Q17" s="17"/>
    </row>
    <row r="18" spans="1:17" s="16" customFormat="1" ht="58.5" customHeight="1">
      <c r="A18" s="29" t="s">
        <v>28</v>
      </c>
      <c r="B18" s="2" t="s">
        <v>42</v>
      </c>
      <c r="C18" s="25">
        <f>C19</f>
        <v>38134.26</v>
      </c>
      <c r="D18" s="25">
        <f>D19</f>
        <v>37406.050000000003</v>
      </c>
      <c r="E18" s="26">
        <f t="shared" ref="E18:E39" si="7">ROUND(D18/C18*100,1)</f>
        <v>98.1</v>
      </c>
      <c r="F18" s="25">
        <f t="shared" ref="F18:M18" si="8">F19</f>
        <v>385.19</v>
      </c>
      <c r="G18" s="25">
        <f t="shared" si="8"/>
        <v>377.84</v>
      </c>
      <c r="H18" s="26">
        <f>ROUND(G18/F18*100,1)</f>
        <v>98.1</v>
      </c>
      <c r="I18" s="25">
        <f t="shared" si="8"/>
        <v>38.56</v>
      </c>
      <c r="J18" s="25">
        <f t="shared" si="8"/>
        <v>37.82</v>
      </c>
      <c r="K18" s="26">
        <f>ROUND(J18/I18*100,1)</f>
        <v>98.1</v>
      </c>
      <c r="L18" s="25">
        <f t="shared" si="8"/>
        <v>38558.01</v>
      </c>
      <c r="M18" s="25">
        <f t="shared" si="8"/>
        <v>37821.71</v>
      </c>
      <c r="N18" s="26">
        <f t="shared" si="6"/>
        <v>98.1</v>
      </c>
      <c r="O18" s="17"/>
      <c r="Q18" s="17"/>
    </row>
    <row r="19" spans="1:17" s="16" customFormat="1" ht="137.25" customHeight="1">
      <c r="A19" s="29"/>
      <c r="B19" s="44" t="s">
        <v>43</v>
      </c>
      <c r="C19" s="54">
        <v>38134.26</v>
      </c>
      <c r="D19" s="54">
        <v>37406.050000000003</v>
      </c>
      <c r="E19" s="55">
        <v>100</v>
      </c>
      <c r="F19" s="54">
        <v>385.19</v>
      </c>
      <c r="G19" s="54">
        <v>377.84</v>
      </c>
      <c r="H19" s="55">
        <f>ROUND(G19/F19*100,1)</f>
        <v>98.1</v>
      </c>
      <c r="I19" s="54">
        <v>38.56</v>
      </c>
      <c r="J19" s="54">
        <v>37.82</v>
      </c>
      <c r="K19" s="53">
        <f>ROUND(J19/I19*100,1)</f>
        <v>98.1</v>
      </c>
      <c r="L19" s="54">
        <f>C19+F19+I19</f>
        <v>38558.01</v>
      </c>
      <c r="M19" s="54">
        <f>D19+G19+J19</f>
        <v>37821.71</v>
      </c>
      <c r="N19" s="53">
        <f t="shared" si="6"/>
        <v>98.1</v>
      </c>
      <c r="O19" s="17">
        <f>L19-M19</f>
        <v>736.30000000000291</v>
      </c>
      <c r="Q19" s="17"/>
    </row>
    <row r="20" spans="1:17" s="16" customFormat="1" ht="42" customHeight="1">
      <c r="A20" s="15" t="s">
        <v>41</v>
      </c>
      <c r="B20" s="2" t="s">
        <v>27</v>
      </c>
      <c r="C20" s="25">
        <f>C21</f>
        <v>0</v>
      </c>
      <c r="D20" s="25">
        <v>0</v>
      </c>
      <c r="E20" s="26" t="s">
        <v>56</v>
      </c>
      <c r="F20" s="25">
        <v>0</v>
      </c>
      <c r="G20" s="25">
        <v>0</v>
      </c>
      <c r="H20" s="26" t="s">
        <v>56</v>
      </c>
      <c r="I20" s="70">
        <f t="shared" ref="I20:M20" si="9">I21</f>
        <v>829.94</v>
      </c>
      <c r="J20" s="70">
        <f t="shared" si="9"/>
        <v>829.94</v>
      </c>
      <c r="K20" s="26">
        <f t="shared" ref="K20:K21" si="10">ROUND(J20/I20*100,1)</f>
        <v>100</v>
      </c>
      <c r="L20" s="25">
        <f t="shared" si="9"/>
        <v>829.94</v>
      </c>
      <c r="M20" s="25">
        <f t="shared" si="9"/>
        <v>829.94</v>
      </c>
      <c r="N20" s="26">
        <f t="shared" si="6"/>
        <v>100</v>
      </c>
    </row>
    <row r="21" spans="1:17" s="16" customFormat="1" ht="171.75" customHeight="1">
      <c r="A21" s="35" t="s">
        <v>26</v>
      </c>
      <c r="B21" s="77" t="s">
        <v>84</v>
      </c>
      <c r="C21" s="25">
        <v>0</v>
      </c>
      <c r="D21" s="25">
        <v>0</v>
      </c>
      <c r="E21" s="26" t="s">
        <v>56</v>
      </c>
      <c r="F21" s="25">
        <v>0</v>
      </c>
      <c r="G21" s="25">
        <v>0</v>
      </c>
      <c r="H21" s="26" t="s">
        <v>56</v>
      </c>
      <c r="I21" s="70">
        <v>829.94</v>
      </c>
      <c r="J21" s="70">
        <v>829.94</v>
      </c>
      <c r="K21" s="26">
        <f t="shared" si="10"/>
        <v>100</v>
      </c>
      <c r="L21" s="25">
        <f>C21+F21+I21</f>
        <v>829.94</v>
      </c>
      <c r="M21" s="25">
        <f>J21</f>
        <v>829.94</v>
      </c>
      <c r="N21" s="26">
        <f t="shared" si="6"/>
        <v>100</v>
      </c>
      <c r="O21" s="17"/>
    </row>
    <row r="22" spans="1:17" s="14" customFormat="1" ht="37.5">
      <c r="A22" s="13" t="s">
        <v>13</v>
      </c>
      <c r="B22" s="1" t="s">
        <v>15</v>
      </c>
      <c r="C22" s="23">
        <f>C23+C25</f>
        <v>23700.560000000001</v>
      </c>
      <c r="D22" s="69">
        <f>D23+D25</f>
        <v>23700.560000000001</v>
      </c>
      <c r="E22" s="24">
        <f>ROUND(D22/C22*100,1)</f>
        <v>100</v>
      </c>
      <c r="F22" s="23">
        <f>F23+F25</f>
        <v>79917.42</v>
      </c>
      <c r="G22" s="69">
        <f>G23+G25</f>
        <v>57635.19</v>
      </c>
      <c r="H22" s="24">
        <f>ROUND(G22/F22*100,1)</f>
        <v>72.099999999999994</v>
      </c>
      <c r="I22" s="23">
        <f>I23+I25</f>
        <v>1733.4</v>
      </c>
      <c r="J22" s="69">
        <f>J23+J25</f>
        <v>1508.32</v>
      </c>
      <c r="K22" s="24">
        <f t="shared" ref="K22:K27" si="11">ROUND(J22/I22*100,1)</f>
        <v>87</v>
      </c>
      <c r="L22" s="23">
        <f>C22+F22+I22</f>
        <v>105351.37999999999</v>
      </c>
      <c r="M22" s="23">
        <f>D22+G22+J22</f>
        <v>82844.070000000007</v>
      </c>
      <c r="N22" s="24">
        <f t="shared" si="6"/>
        <v>78.599999999999994</v>
      </c>
      <c r="O22" s="27"/>
      <c r="P22" s="27"/>
      <c r="Q22" s="27"/>
    </row>
    <row r="23" spans="1:17" s="16" customFormat="1" ht="56.25">
      <c r="A23" s="15" t="s">
        <v>14</v>
      </c>
      <c r="B23" s="2" t="s">
        <v>16</v>
      </c>
      <c r="C23" s="46">
        <f>SUM(C24:C24)</f>
        <v>23700.560000000001</v>
      </c>
      <c r="D23" s="46">
        <f>SUM(D24:D24)</f>
        <v>23700.560000000001</v>
      </c>
      <c r="E23" s="47">
        <f t="shared" si="7"/>
        <v>100</v>
      </c>
      <c r="F23" s="46">
        <f>SUM(F24:F24)</f>
        <v>1274.44</v>
      </c>
      <c r="G23" s="46">
        <f>SUM(G24:G24)</f>
        <v>1274.44</v>
      </c>
      <c r="H23" s="47">
        <f t="shared" ref="H23:H24" si="12">ROUND(G23/F23*100,1)</f>
        <v>100</v>
      </c>
      <c r="I23" s="46">
        <f>SUM(I24:I24)</f>
        <v>939.02</v>
      </c>
      <c r="J23" s="46">
        <f>SUM(J24:J24)</f>
        <v>939.02</v>
      </c>
      <c r="K23" s="47">
        <f t="shared" si="11"/>
        <v>100</v>
      </c>
      <c r="L23" s="46">
        <f>SUM(L24:L24)</f>
        <v>25914.02</v>
      </c>
      <c r="M23" s="46">
        <f>SUM(M24:M24)</f>
        <v>25914.02</v>
      </c>
      <c r="N23" s="47">
        <f t="shared" si="6"/>
        <v>100</v>
      </c>
      <c r="O23" s="17"/>
      <c r="Q23" s="17"/>
    </row>
    <row r="24" spans="1:17" s="16" customFormat="1" ht="37.5">
      <c r="A24" s="15"/>
      <c r="B24" s="2" t="s">
        <v>23</v>
      </c>
      <c r="C24" s="54">
        <v>23700.560000000001</v>
      </c>
      <c r="D24" s="54">
        <v>23700.560000000001</v>
      </c>
      <c r="E24" s="53">
        <f t="shared" si="7"/>
        <v>100</v>
      </c>
      <c r="F24" s="54">
        <v>1274.44</v>
      </c>
      <c r="G24" s="54">
        <v>1274.44</v>
      </c>
      <c r="H24" s="53">
        <f t="shared" si="12"/>
        <v>100</v>
      </c>
      <c r="I24" s="54">
        <v>939.02</v>
      </c>
      <c r="J24" s="54">
        <v>939.02</v>
      </c>
      <c r="K24" s="53">
        <f t="shared" si="11"/>
        <v>100</v>
      </c>
      <c r="L24" s="54">
        <f>C24+F24+I24</f>
        <v>25914.02</v>
      </c>
      <c r="M24" s="54">
        <f>D24+G24+J24</f>
        <v>25914.02</v>
      </c>
      <c r="N24" s="53">
        <f t="shared" si="6"/>
        <v>100</v>
      </c>
      <c r="O24" s="17"/>
      <c r="Q24" s="17"/>
    </row>
    <row r="25" spans="1:17" s="66" customFormat="1" ht="75">
      <c r="A25" s="67" t="s">
        <v>72</v>
      </c>
      <c r="B25" s="68" t="s">
        <v>73</v>
      </c>
      <c r="C25" s="54">
        <f>C26</f>
        <v>0</v>
      </c>
      <c r="D25" s="54">
        <v>0</v>
      </c>
      <c r="E25" s="71" t="s">
        <v>56</v>
      </c>
      <c r="F25" s="54">
        <f>F26</f>
        <v>78642.98</v>
      </c>
      <c r="G25" s="54">
        <f>G26</f>
        <v>56360.75</v>
      </c>
      <c r="H25" s="63">
        <f>ROUND(G25/F25*100,1)</f>
        <v>71.7</v>
      </c>
      <c r="I25" s="54">
        <f>I26</f>
        <v>794.38</v>
      </c>
      <c r="J25" s="54">
        <f>J26</f>
        <v>569.29999999999995</v>
      </c>
      <c r="K25" s="63">
        <f t="shared" si="11"/>
        <v>71.7</v>
      </c>
      <c r="L25" s="54">
        <f>L26</f>
        <v>79437.36</v>
      </c>
      <c r="M25" s="54">
        <f>M26</f>
        <v>56930.05</v>
      </c>
      <c r="N25" s="63">
        <f>ROUND(M25/L25*100,1)</f>
        <v>71.7</v>
      </c>
      <c r="O25" s="65"/>
      <c r="Q25" s="65"/>
    </row>
    <row r="26" spans="1:17" s="66" customFormat="1" ht="37.5">
      <c r="A26" s="67"/>
      <c r="B26" s="68" t="s">
        <v>74</v>
      </c>
      <c r="C26" s="54">
        <v>0</v>
      </c>
      <c r="D26" s="54">
        <v>0</v>
      </c>
      <c r="E26" s="71" t="s">
        <v>56</v>
      </c>
      <c r="F26" s="54">
        <v>78642.98</v>
      </c>
      <c r="G26" s="54">
        <v>56360.75</v>
      </c>
      <c r="H26" s="63">
        <f>ROUND(G26/F26*100,1)</f>
        <v>71.7</v>
      </c>
      <c r="I26" s="54">
        <v>794.38</v>
      </c>
      <c r="J26" s="54">
        <v>569.29999999999995</v>
      </c>
      <c r="K26" s="63">
        <f t="shared" si="11"/>
        <v>71.7</v>
      </c>
      <c r="L26" s="54">
        <f>F26+I26</f>
        <v>79437.36</v>
      </c>
      <c r="M26" s="54">
        <f>G26+J26</f>
        <v>56930.05</v>
      </c>
      <c r="N26" s="63">
        <f>ROUND(M26/L26*100,1)</f>
        <v>71.7</v>
      </c>
      <c r="O26" s="65">
        <f>L26-M26</f>
        <v>22507.309999999998</v>
      </c>
      <c r="Q26" s="65"/>
    </row>
    <row r="27" spans="1:17" s="14" customFormat="1" ht="37.5">
      <c r="A27" s="13" t="s">
        <v>17</v>
      </c>
      <c r="B27" s="1" t="s">
        <v>21</v>
      </c>
      <c r="C27" s="23">
        <f>SUM(C28+C30)</f>
        <v>101251.95</v>
      </c>
      <c r="D27" s="23">
        <f>SUM(D28+D30)</f>
        <v>97852.5</v>
      </c>
      <c r="E27" s="24">
        <f>ROUND(D27/C27*100,1)</f>
        <v>96.6</v>
      </c>
      <c r="F27" s="23">
        <f>SUM(F28+F30)</f>
        <v>3906.58</v>
      </c>
      <c r="G27" s="23">
        <f>SUM(G28+G30)</f>
        <v>3875.68</v>
      </c>
      <c r="H27" s="24">
        <f t="shared" ref="H27:H45" si="13">ROUND(G27/F27*100,1)</f>
        <v>99.2</v>
      </c>
      <c r="I27" s="23">
        <f>SUM(I28+I30)</f>
        <v>33</v>
      </c>
      <c r="J27" s="23">
        <f>SUM(J28+J30)</f>
        <v>29.57</v>
      </c>
      <c r="K27" s="24">
        <f t="shared" si="11"/>
        <v>89.6</v>
      </c>
      <c r="L27" s="23">
        <f>SUM(L28+L30)</f>
        <v>105191.53</v>
      </c>
      <c r="M27" s="23">
        <f>SUM(M28+M30)</f>
        <v>101757.75</v>
      </c>
      <c r="N27" s="24">
        <f t="shared" si="6"/>
        <v>96.7</v>
      </c>
      <c r="O27" s="27"/>
      <c r="Q27" s="27"/>
    </row>
    <row r="28" spans="1:17" s="16" customFormat="1" ht="64.5" customHeight="1">
      <c r="A28" s="15" t="s">
        <v>18</v>
      </c>
      <c r="B28" s="2" t="s">
        <v>22</v>
      </c>
      <c r="C28" s="25">
        <f>C29</f>
        <v>68581.95</v>
      </c>
      <c r="D28" s="52">
        <f>D29</f>
        <v>68581.95</v>
      </c>
      <c r="E28" s="26">
        <f t="shared" si="7"/>
        <v>100</v>
      </c>
      <c r="F28" s="25">
        <f>SUM(F29)</f>
        <v>3609.58</v>
      </c>
      <c r="G28" s="52">
        <f>SUM(G29)</f>
        <v>3609.58</v>
      </c>
      <c r="H28" s="26">
        <f t="shared" si="13"/>
        <v>100</v>
      </c>
      <c r="I28" s="25">
        <f>SUM(I29:I29)</f>
        <v>0</v>
      </c>
      <c r="J28" s="25">
        <f>SUM(J29:J29)</f>
        <v>0</v>
      </c>
      <c r="K28" s="26" t="s">
        <v>56</v>
      </c>
      <c r="L28" s="25">
        <f>SUM(L29)</f>
        <v>72191.53</v>
      </c>
      <c r="M28" s="52">
        <f>SUM(M29)</f>
        <v>72191.53</v>
      </c>
      <c r="N28" s="26">
        <f t="shared" si="6"/>
        <v>100</v>
      </c>
      <c r="O28" s="17"/>
      <c r="Q28" s="17"/>
    </row>
    <row r="29" spans="1:17" s="16" customFormat="1" ht="80.25" customHeight="1">
      <c r="A29" s="15"/>
      <c r="B29" s="2" t="s">
        <v>24</v>
      </c>
      <c r="C29" s="25">
        <v>68581.95</v>
      </c>
      <c r="D29" s="25">
        <v>68581.95</v>
      </c>
      <c r="E29" s="26">
        <f t="shared" si="7"/>
        <v>100</v>
      </c>
      <c r="F29" s="25">
        <v>3609.58</v>
      </c>
      <c r="G29" s="25">
        <v>3609.58</v>
      </c>
      <c r="H29" s="26">
        <f t="shared" si="13"/>
        <v>100</v>
      </c>
      <c r="I29" s="25">
        <v>0</v>
      </c>
      <c r="J29" s="25">
        <v>0</v>
      </c>
      <c r="K29" s="26" t="s">
        <v>56</v>
      </c>
      <c r="L29" s="25">
        <f>C29+F29</f>
        <v>72191.53</v>
      </c>
      <c r="M29" s="25">
        <f>D29+G29</f>
        <v>72191.53</v>
      </c>
      <c r="N29" s="26">
        <f t="shared" si="6"/>
        <v>100</v>
      </c>
      <c r="O29" s="17"/>
      <c r="Q29" s="17"/>
    </row>
    <row r="30" spans="1:17" s="16" customFormat="1" ht="37.5">
      <c r="A30" s="15" t="s">
        <v>19</v>
      </c>
      <c r="B30" s="78" t="s">
        <v>77</v>
      </c>
      <c r="C30" s="25">
        <f>SUM(C31:C31)</f>
        <v>32670</v>
      </c>
      <c r="D30" s="25">
        <f>SUM(D31:D31)</f>
        <v>29270.55</v>
      </c>
      <c r="E30" s="26">
        <f t="shared" si="7"/>
        <v>89.6</v>
      </c>
      <c r="F30" s="25">
        <f>SUM(F31:F31)</f>
        <v>297</v>
      </c>
      <c r="G30" s="25">
        <f>SUM(G31:G31)</f>
        <v>266.10000000000002</v>
      </c>
      <c r="H30" s="26">
        <f t="shared" si="13"/>
        <v>89.6</v>
      </c>
      <c r="I30" s="25">
        <f>SUM(I31:I31)</f>
        <v>33</v>
      </c>
      <c r="J30" s="25">
        <f>SUM(J31:J31)</f>
        <v>29.57</v>
      </c>
      <c r="K30" s="26">
        <f t="shared" ref="K30:K31" si="14">ROUND(J30/J30*100,1)</f>
        <v>100</v>
      </c>
      <c r="L30" s="25">
        <f>SUM(L31:L31)</f>
        <v>33000</v>
      </c>
      <c r="M30" s="25">
        <f>SUM(M31:M31)</f>
        <v>29566.219999999998</v>
      </c>
      <c r="N30" s="26">
        <f t="shared" si="6"/>
        <v>89.6</v>
      </c>
      <c r="O30" s="17"/>
      <c r="Q30" s="17"/>
    </row>
    <row r="31" spans="1:17" s="16" customFormat="1" ht="80.25" customHeight="1">
      <c r="A31" s="15"/>
      <c r="B31" s="78" t="s">
        <v>78</v>
      </c>
      <c r="C31" s="56">
        <v>32670</v>
      </c>
      <c r="D31" s="56">
        <v>29270.55</v>
      </c>
      <c r="E31" s="53">
        <f t="shared" si="7"/>
        <v>89.6</v>
      </c>
      <c r="F31" s="56">
        <v>297</v>
      </c>
      <c r="G31" s="56">
        <v>266.10000000000002</v>
      </c>
      <c r="H31" s="53">
        <f t="shared" si="13"/>
        <v>89.6</v>
      </c>
      <c r="I31" s="56">
        <v>33</v>
      </c>
      <c r="J31" s="86">
        <v>29.57</v>
      </c>
      <c r="K31" s="53">
        <f t="shared" si="14"/>
        <v>100</v>
      </c>
      <c r="L31" s="56">
        <f>C31+F31+I31</f>
        <v>33000</v>
      </c>
      <c r="M31" s="56">
        <f>D31+G31+J31</f>
        <v>29566.219999999998</v>
      </c>
      <c r="N31" s="53">
        <f t="shared" si="6"/>
        <v>89.6</v>
      </c>
      <c r="O31" s="17">
        <f>L31-M31</f>
        <v>3433.7800000000025</v>
      </c>
      <c r="Q31" s="17"/>
    </row>
    <row r="32" spans="1:17" s="16" customFormat="1" ht="39.75" customHeight="1">
      <c r="A32" s="13" t="s">
        <v>25</v>
      </c>
      <c r="B32" s="1" t="s">
        <v>52</v>
      </c>
      <c r="C32" s="23">
        <f>C33+C36</f>
        <v>1306940.2100000002</v>
      </c>
      <c r="D32" s="23">
        <f>D33+D36</f>
        <v>1270947.01</v>
      </c>
      <c r="E32" s="24">
        <f>ROUND(D32/C32*100,1)</f>
        <v>97.2</v>
      </c>
      <c r="F32" s="23">
        <f>F33+F36</f>
        <v>1843651.38</v>
      </c>
      <c r="G32" s="23">
        <f>G33+G36</f>
        <v>1776731.73</v>
      </c>
      <c r="H32" s="24">
        <f t="shared" si="13"/>
        <v>96.4</v>
      </c>
      <c r="I32" s="23">
        <f>I33+I36</f>
        <v>108522.31</v>
      </c>
      <c r="J32" s="23">
        <f>J33+J36</f>
        <v>71311.62</v>
      </c>
      <c r="K32" s="24">
        <f>ROUND(J32/I32*100,1)</f>
        <v>65.7</v>
      </c>
      <c r="L32" s="23">
        <f>L33+L36</f>
        <v>3259113.9000000004</v>
      </c>
      <c r="M32" s="23">
        <f>M33+M36</f>
        <v>3118990.3600000003</v>
      </c>
      <c r="N32" s="24">
        <f t="shared" si="6"/>
        <v>95.7</v>
      </c>
      <c r="O32" s="17"/>
      <c r="Q32" s="17"/>
    </row>
    <row r="33" spans="1:17" s="16" customFormat="1" ht="40.5" customHeight="1">
      <c r="A33" s="15" t="s">
        <v>53</v>
      </c>
      <c r="B33" s="2" t="s">
        <v>57</v>
      </c>
      <c r="C33" s="25">
        <f>+C34+C35</f>
        <v>1296348.1200000001</v>
      </c>
      <c r="D33" s="70">
        <f>+D34+D35</f>
        <v>1260354.92</v>
      </c>
      <c r="E33" s="26">
        <f t="shared" si="7"/>
        <v>97.2</v>
      </c>
      <c r="F33" s="25">
        <f>F34+F35</f>
        <v>1842435.98</v>
      </c>
      <c r="G33" s="70">
        <f>G34+G35</f>
        <v>1775516.33</v>
      </c>
      <c r="H33" s="26">
        <f t="shared" si="13"/>
        <v>96.4</v>
      </c>
      <c r="I33" s="25">
        <f>I34+I35</f>
        <v>108522.31</v>
      </c>
      <c r="J33" s="52">
        <f>J34+J35</f>
        <v>71311.62</v>
      </c>
      <c r="K33" s="26">
        <f>ROUND(J33/I33*100,1)</f>
        <v>65.7</v>
      </c>
      <c r="L33" s="25">
        <f>L34+L35</f>
        <v>3247306.41</v>
      </c>
      <c r="M33" s="52">
        <f>M34+M35</f>
        <v>3107182.87</v>
      </c>
      <c r="N33" s="26">
        <f t="shared" si="6"/>
        <v>95.7</v>
      </c>
      <c r="O33" s="17">
        <f>L33-M33</f>
        <v>140123.54000000004</v>
      </c>
      <c r="Q33" s="17"/>
    </row>
    <row r="34" spans="1:17" s="49" customFormat="1" ht="82.5" customHeight="1">
      <c r="A34" s="48"/>
      <c r="B34" s="61" t="s">
        <v>65</v>
      </c>
      <c r="C34" s="58">
        <v>599587.26</v>
      </c>
      <c r="D34" s="59">
        <v>563877.49</v>
      </c>
      <c r="E34" s="53">
        <f t="shared" si="7"/>
        <v>94</v>
      </c>
      <c r="F34" s="59">
        <v>588288.01</v>
      </c>
      <c r="G34" s="59">
        <v>587371.56999999995</v>
      </c>
      <c r="H34" s="53">
        <f t="shared" si="13"/>
        <v>99.8</v>
      </c>
      <c r="I34" s="59">
        <v>88816.16</v>
      </c>
      <c r="J34" s="59">
        <v>52275.03</v>
      </c>
      <c r="K34" s="53">
        <f>ROUND(J34/I34*100,1)</f>
        <v>58.9</v>
      </c>
      <c r="L34" s="59">
        <f t="shared" ref="L34:L35" si="15">C34+F34+I34</f>
        <v>1276691.43</v>
      </c>
      <c r="M34" s="59">
        <f t="shared" ref="M34:M35" si="16">D34+G34+J34</f>
        <v>1203524.0900000001</v>
      </c>
      <c r="N34" s="53">
        <f t="shared" si="6"/>
        <v>94.3</v>
      </c>
      <c r="O34" s="50">
        <f>L34-M34</f>
        <v>73167.339999999851</v>
      </c>
      <c r="Q34" s="50"/>
    </row>
    <row r="35" spans="1:17" s="49" customFormat="1" ht="99.75" customHeight="1">
      <c r="A35" s="48"/>
      <c r="B35" s="57" t="s">
        <v>66</v>
      </c>
      <c r="C35" s="59">
        <v>696760.86</v>
      </c>
      <c r="D35" s="59">
        <v>696477.43</v>
      </c>
      <c r="E35" s="53">
        <f t="shared" si="7"/>
        <v>100</v>
      </c>
      <c r="F35" s="59">
        <v>1254147.97</v>
      </c>
      <c r="G35" s="59">
        <v>1188144.76</v>
      </c>
      <c r="H35" s="53">
        <f t="shared" si="13"/>
        <v>94.7</v>
      </c>
      <c r="I35" s="59">
        <v>19706.150000000001</v>
      </c>
      <c r="J35" s="59">
        <v>19036.59</v>
      </c>
      <c r="K35" s="53">
        <f>ROUND(J35/I35*100,1)</f>
        <v>96.6</v>
      </c>
      <c r="L35" s="59">
        <f t="shared" si="15"/>
        <v>1970614.98</v>
      </c>
      <c r="M35" s="59">
        <f t="shared" si="16"/>
        <v>1903658.78</v>
      </c>
      <c r="N35" s="53">
        <f t="shared" si="6"/>
        <v>96.6</v>
      </c>
      <c r="O35" s="50"/>
      <c r="Q35" s="50"/>
    </row>
    <row r="36" spans="1:17" s="16" customFormat="1" ht="60" customHeight="1">
      <c r="A36" s="15" t="s">
        <v>62</v>
      </c>
      <c r="B36" s="2" t="s">
        <v>64</v>
      </c>
      <c r="C36" s="79">
        <f>C37</f>
        <v>10592.09</v>
      </c>
      <c r="D36" s="79">
        <f>D37</f>
        <v>10592.09</v>
      </c>
      <c r="E36" s="80">
        <f t="shared" ref="E36" si="17">ROUND(D36/C36*100,1)</f>
        <v>100</v>
      </c>
      <c r="F36" s="79">
        <f>F37</f>
        <v>1215.4000000000001</v>
      </c>
      <c r="G36" s="79">
        <f>G37</f>
        <v>1215.4000000000001</v>
      </c>
      <c r="H36" s="80">
        <f t="shared" si="13"/>
        <v>100</v>
      </c>
      <c r="I36" s="79">
        <f>I37</f>
        <v>0</v>
      </c>
      <c r="J36" s="79">
        <f>J37</f>
        <v>0</v>
      </c>
      <c r="K36" s="80" t="s">
        <v>56</v>
      </c>
      <c r="L36" s="79">
        <f>L37</f>
        <v>11807.49</v>
      </c>
      <c r="M36" s="79">
        <f>M37</f>
        <v>11807.49</v>
      </c>
      <c r="N36" s="80">
        <f t="shared" ref="N36" si="18">ROUND(M36/L36*100,1)</f>
        <v>100</v>
      </c>
      <c r="O36" s="17"/>
      <c r="Q36" s="17"/>
    </row>
    <row r="37" spans="1:17" s="16" customFormat="1" ht="117.75" customHeight="1">
      <c r="A37" s="15"/>
      <c r="B37" s="45" t="s">
        <v>63</v>
      </c>
      <c r="C37" s="79">
        <v>10592.09</v>
      </c>
      <c r="D37" s="79">
        <v>10592.09</v>
      </c>
      <c r="E37" s="80">
        <f>ROUND(D37/C37*100,1)</f>
        <v>100</v>
      </c>
      <c r="F37" s="79">
        <v>1215.4000000000001</v>
      </c>
      <c r="G37" s="79">
        <v>1215.4000000000001</v>
      </c>
      <c r="H37" s="80">
        <f t="shared" ref="H37:H40" si="19">ROUND(G37/F37*100,1)</f>
        <v>100</v>
      </c>
      <c r="I37" s="79">
        <v>0</v>
      </c>
      <c r="J37" s="79">
        <v>0</v>
      </c>
      <c r="K37" s="80" t="s">
        <v>56</v>
      </c>
      <c r="L37" s="79">
        <f>C37+F37+I37</f>
        <v>11807.49</v>
      </c>
      <c r="M37" s="79">
        <f>D37+G37+J37</f>
        <v>11807.49</v>
      </c>
      <c r="N37" s="80">
        <f>ROUND(M37/L37*100,1)</f>
        <v>100</v>
      </c>
      <c r="O37" s="17"/>
      <c r="Q37" s="17"/>
    </row>
    <row r="38" spans="1:17" s="16" customFormat="1" ht="43.5" customHeight="1">
      <c r="A38" s="13" t="s">
        <v>54</v>
      </c>
      <c r="B38" s="83" t="s">
        <v>80</v>
      </c>
      <c r="C38" s="23">
        <f>C39</f>
        <v>7920</v>
      </c>
      <c r="D38" s="84">
        <f>D39</f>
        <v>7920</v>
      </c>
      <c r="E38" s="24">
        <f>ROUND(D38/C38*100,1)</f>
        <v>100</v>
      </c>
      <c r="F38" s="23">
        <f>F39</f>
        <v>80</v>
      </c>
      <c r="G38" s="51">
        <f>G39</f>
        <v>80</v>
      </c>
      <c r="H38" s="24">
        <f t="shared" si="19"/>
        <v>100</v>
      </c>
      <c r="I38" s="23">
        <f>I39</f>
        <v>421.05</v>
      </c>
      <c r="J38" s="51">
        <f>J39</f>
        <v>421.05</v>
      </c>
      <c r="K38" s="24">
        <f>ROUND(J38/I38*100,1)</f>
        <v>100</v>
      </c>
      <c r="L38" s="23">
        <f>L39</f>
        <v>8421.0499999999993</v>
      </c>
      <c r="M38" s="51">
        <f>M39</f>
        <v>8421.0499999999993</v>
      </c>
      <c r="N38" s="24">
        <f t="shared" si="6"/>
        <v>100</v>
      </c>
      <c r="O38" s="17"/>
      <c r="Q38" s="17"/>
    </row>
    <row r="39" spans="1:17" s="16" customFormat="1" ht="80.25" customHeight="1">
      <c r="A39" s="15" t="s">
        <v>55</v>
      </c>
      <c r="B39" s="76" t="s">
        <v>81</v>
      </c>
      <c r="C39" s="25">
        <f>C40</f>
        <v>7920</v>
      </c>
      <c r="D39" s="52">
        <f>D40</f>
        <v>7920</v>
      </c>
      <c r="E39" s="26">
        <f t="shared" si="7"/>
        <v>100</v>
      </c>
      <c r="F39" s="25">
        <f>F40</f>
        <v>80</v>
      </c>
      <c r="G39" s="52">
        <f>G40</f>
        <v>80</v>
      </c>
      <c r="H39" s="26">
        <f t="shared" si="19"/>
        <v>100</v>
      </c>
      <c r="I39" s="25">
        <f>I40</f>
        <v>421.05</v>
      </c>
      <c r="J39" s="52">
        <f>J40</f>
        <v>421.05</v>
      </c>
      <c r="K39" s="26">
        <f>ROUND(J39/I39*100,1)</f>
        <v>100</v>
      </c>
      <c r="L39" s="25">
        <f>L40</f>
        <v>8421.0499999999993</v>
      </c>
      <c r="M39" s="52">
        <f>M40</f>
        <v>8421.0499999999993</v>
      </c>
      <c r="N39" s="26">
        <f t="shared" si="6"/>
        <v>100</v>
      </c>
      <c r="O39" s="17"/>
      <c r="Q39" s="17"/>
    </row>
    <row r="40" spans="1:17" s="16" customFormat="1" ht="43.5" customHeight="1">
      <c r="A40" s="15"/>
      <c r="B40" s="81" t="s">
        <v>79</v>
      </c>
      <c r="C40" s="25">
        <v>7920</v>
      </c>
      <c r="D40" s="25">
        <v>7920</v>
      </c>
      <c r="E40" s="26">
        <f>ROUND(D40/C40*100,1)</f>
        <v>100</v>
      </c>
      <c r="F40" s="25">
        <v>80</v>
      </c>
      <c r="G40" s="25">
        <v>80</v>
      </c>
      <c r="H40" s="26">
        <f t="shared" si="19"/>
        <v>100</v>
      </c>
      <c r="I40" s="25">
        <v>421.05</v>
      </c>
      <c r="J40" s="25">
        <v>421.05</v>
      </c>
      <c r="K40" s="26">
        <f>ROUND(J40/I40*100,1)</f>
        <v>100</v>
      </c>
      <c r="L40" s="25">
        <f t="shared" ref="L40:M40" si="20">C40+F40+I40</f>
        <v>8421.0499999999993</v>
      </c>
      <c r="M40" s="25">
        <f t="shared" si="20"/>
        <v>8421.0499999999993</v>
      </c>
      <c r="N40" s="26">
        <f>ROUND(M40/L40*100,1)</f>
        <v>100</v>
      </c>
      <c r="O40" s="17"/>
      <c r="Q40" s="17"/>
    </row>
    <row r="41" spans="1:17" s="49" customFormat="1" ht="55.5" customHeight="1">
      <c r="A41" s="62" t="s">
        <v>70</v>
      </c>
      <c r="B41" s="82" t="s">
        <v>82</v>
      </c>
      <c r="C41" s="69">
        <f>C42</f>
        <v>0</v>
      </c>
      <c r="D41" s="84">
        <f>D42</f>
        <v>0</v>
      </c>
      <c r="E41" s="24" t="s">
        <v>56</v>
      </c>
      <c r="F41" s="69">
        <f>F42</f>
        <v>57493.33</v>
      </c>
      <c r="G41" s="84">
        <f>G42</f>
        <v>2637.67</v>
      </c>
      <c r="H41" s="24">
        <f>ROUND(G41/F41*100,1)</f>
        <v>4.5999999999999996</v>
      </c>
      <c r="I41" s="69">
        <f>I42</f>
        <v>0</v>
      </c>
      <c r="J41" s="69">
        <f>J42</f>
        <v>0</v>
      </c>
      <c r="K41" s="24" t="s">
        <v>56</v>
      </c>
      <c r="L41" s="69">
        <f>C41+F41+I41</f>
        <v>57493.33</v>
      </c>
      <c r="M41" s="69">
        <f>D41+G41+J41</f>
        <v>2637.67</v>
      </c>
      <c r="N41" s="24">
        <f>ROUND(M41/L41*100,1)</f>
        <v>4.5999999999999996</v>
      </c>
      <c r="O41" s="50">
        <f>L41-M41</f>
        <v>54855.66</v>
      </c>
      <c r="Q41" s="50"/>
    </row>
    <row r="42" spans="1:17" s="49" customFormat="1" ht="56.25" customHeight="1">
      <c r="A42" s="64" t="s">
        <v>71</v>
      </c>
      <c r="B42" s="85" t="s">
        <v>83</v>
      </c>
      <c r="C42" s="52">
        <f>C43+C44</f>
        <v>0</v>
      </c>
      <c r="D42" s="70">
        <f>D43+D44</f>
        <v>0</v>
      </c>
      <c r="E42" s="71" t="s">
        <v>56</v>
      </c>
      <c r="F42" s="52">
        <f>F43+F44</f>
        <v>57493.33</v>
      </c>
      <c r="G42" s="70">
        <f>G43+G44</f>
        <v>2637.67</v>
      </c>
      <c r="H42" s="53">
        <f>ROUND(G42/F42*100,1)</f>
        <v>4.5999999999999996</v>
      </c>
      <c r="I42" s="52">
        <f>I43+I44</f>
        <v>0</v>
      </c>
      <c r="J42" s="70">
        <f>J43+J44</f>
        <v>0</v>
      </c>
      <c r="K42" s="53"/>
      <c r="L42" s="52">
        <f>L43+L44</f>
        <v>57493.33</v>
      </c>
      <c r="M42" s="52">
        <f>M43+M44</f>
        <v>2637.67</v>
      </c>
      <c r="N42" s="53">
        <f>ROUND(M42/L42*100,1)</f>
        <v>4.5999999999999996</v>
      </c>
      <c r="O42" s="50"/>
      <c r="Q42" s="50"/>
    </row>
    <row r="43" spans="1:17" s="49" customFormat="1" ht="59.25" customHeight="1">
      <c r="A43" s="64"/>
      <c r="B43" s="75" t="s">
        <v>75</v>
      </c>
      <c r="C43" s="52">
        <v>0</v>
      </c>
      <c r="D43" s="52">
        <v>0</v>
      </c>
      <c r="E43" s="71" t="s">
        <v>56</v>
      </c>
      <c r="F43" s="52">
        <v>2903.33</v>
      </c>
      <c r="G43" s="52">
        <v>2637.67</v>
      </c>
      <c r="H43" s="53">
        <f>ROUND(G43/F43*100,1)</f>
        <v>90.8</v>
      </c>
      <c r="I43" s="52">
        <v>0</v>
      </c>
      <c r="J43" s="52">
        <v>0</v>
      </c>
      <c r="K43" s="71" t="s">
        <v>56</v>
      </c>
      <c r="L43" s="52">
        <f>C43+F43+I43</f>
        <v>2903.33</v>
      </c>
      <c r="M43" s="52">
        <f>D43+G43+J43</f>
        <v>2637.67</v>
      </c>
      <c r="N43" s="53">
        <f>ROUND(M43/L43*100,1)</f>
        <v>90.8</v>
      </c>
      <c r="O43" s="50">
        <f>L43-M43</f>
        <v>265.65999999999985</v>
      </c>
      <c r="Q43" s="50"/>
    </row>
    <row r="44" spans="1:17" s="74" customFormat="1" ht="159.75" customHeight="1">
      <c r="A44" s="72"/>
      <c r="B44" s="75" t="s">
        <v>76</v>
      </c>
      <c r="C44" s="70">
        <v>0</v>
      </c>
      <c r="D44" s="70">
        <v>0</v>
      </c>
      <c r="E44" s="71" t="s">
        <v>56</v>
      </c>
      <c r="F44" s="70">
        <v>54590</v>
      </c>
      <c r="G44" s="70">
        <v>0</v>
      </c>
      <c r="H44" s="80">
        <f>ROUND(G44/F44*100,1)</f>
        <v>0</v>
      </c>
      <c r="I44" s="70">
        <v>0</v>
      </c>
      <c r="J44" s="70">
        <v>0</v>
      </c>
      <c r="K44" s="71" t="s">
        <v>56</v>
      </c>
      <c r="L44" s="70">
        <f>C44+F44+I44</f>
        <v>54590</v>
      </c>
      <c r="M44" s="70">
        <f>D44+G44+J44</f>
        <v>0</v>
      </c>
      <c r="N44" s="80">
        <f>ROUND(M44/L44*100,1)</f>
        <v>0</v>
      </c>
      <c r="O44" s="73">
        <v>54590</v>
      </c>
      <c r="Q44" s="73"/>
    </row>
    <row r="45" spans="1:17" s="16" customFormat="1" ht="28.5" customHeight="1">
      <c r="A45" s="15"/>
      <c r="B45" s="43" t="s">
        <v>5</v>
      </c>
      <c r="C45" s="23">
        <f>C15+C22+C27+C32+C38+C41</f>
        <v>1477946.9800000002</v>
      </c>
      <c r="D45" s="23">
        <f>D15+D22+D27+D32+D38</f>
        <v>1437826.12</v>
      </c>
      <c r="E45" s="24">
        <f>ROUND(D45/C45*100,1)</f>
        <v>97.3</v>
      </c>
      <c r="F45" s="23">
        <f>F15+F22+F27+F32+F38+F41</f>
        <v>2394356.92</v>
      </c>
      <c r="G45" s="23">
        <f>G15+G22+G27+G32+G38+G41</f>
        <v>2250261.13</v>
      </c>
      <c r="H45" s="24">
        <f t="shared" si="13"/>
        <v>94</v>
      </c>
      <c r="I45" s="23">
        <f>I15+I22+I27+I32+I38</f>
        <v>133100.53</v>
      </c>
      <c r="J45" s="23">
        <f>J15+J22+J27+J32+J38</f>
        <v>95660.59</v>
      </c>
      <c r="K45" s="24">
        <f>ROUND(J45/I45*100,1)</f>
        <v>71.900000000000006</v>
      </c>
      <c r="L45" s="23">
        <f>L15+L22+L27+L32+L38+L41</f>
        <v>4005404.43</v>
      </c>
      <c r="M45" s="84">
        <f>M15+M22+M27+M32+M38+M41</f>
        <v>3783747.84</v>
      </c>
      <c r="N45" s="24">
        <f t="shared" si="6"/>
        <v>94.5</v>
      </c>
      <c r="O45" s="27">
        <f>C45+F45+I45</f>
        <v>4005404.43</v>
      </c>
      <c r="P45" s="17"/>
      <c r="Q45" s="27">
        <f>D45+G45+J45</f>
        <v>3783747.84</v>
      </c>
    </row>
    <row r="46" spans="1:17" s="16" customFormat="1" ht="28.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27">
        <f>L45-O45</f>
        <v>0</v>
      </c>
      <c r="Q46" s="27"/>
    </row>
    <row r="47" spans="1:17" ht="20.100000000000001" customHeight="1">
      <c r="A47" s="97" t="s">
        <v>37</v>
      </c>
      <c r="B47" s="97"/>
      <c r="C47" s="97"/>
      <c r="D47" s="18"/>
      <c r="E47" s="18"/>
      <c r="F47" s="19"/>
      <c r="G47" s="19"/>
      <c r="H47" s="19"/>
      <c r="I47" s="19"/>
      <c r="J47" s="19"/>
      <c r="K47" s="19"/>
      <c r="L47" s="20"/>
      <c r="M47" s="20"/>
      <c r="N47" s="20"/>
    </row>
    <row r="48" spans="1:17" ht="18.75">
      <c r="A48" s="98" t="s">
        <v>38</v>
      </c>
      <c r="B48" s="98"/>
      <c r="C48" s="98"/>
      <c r="D48" s="39"/>
      <c r="E48" s="11"/>
      <c r="F48" s="21"/>
      <c r="G48" s="22"/>
      <c r="H48" s="22"/>
      <c r="I48" s="22"/>
      <c r="J48" s="22"/>
      <c r="K48" s="22"/>
      <c r="L48" s="20"/>
      <c r="M48" s="88"/>
      <c r="N48" s="88"/>
    </row>
    <row r="49" spans="1:17" ht="18.75">
      <c r="A49" s="89" t="s">
        <v>39</v>
      </c>
      <c r="B49" s="89"/>
      <c r="C49" s="89"/>
      <c r="D49" s="40"/>
      <c r="E49" s="40"/>
      <c r="F49" s="40"/>
      <c r="G49" s="40"/>
      <c r="H49" s="40"/>
      <c r="I49" s="40"/>
      <c r="J49" s="40"/>
      <c r="K49" s="40"/>
      <c r="L49" s="40"/>
      <c r="M49" s="90" t="s">
        <v>40</v>
      </c>
      <c r="N49" s="90"/>
      <c r="O49" s="60">
        <f>O19+O26+O31+O33+O41</f>
        <v>221656.59000000005</v>
      </c>
      <c r="Q49" s="60">
        <f>O45-Q45</f>
        <v>221656.59000000032</v>
      </c>
    </row>
    <row r="50" spans="1:17" ht="18.75">
      <c r="A50" s="8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</row>
    <row r="51" spans="1:17" ht="18.75">
      <c r="A51" s="8"/>
      <c r="B51" s="11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</row>
    <row r="52" spans="1:17" ht="18.75">
      <c r="A52" s="8"/>
      <c r="B52" s="11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</row>
    <row r="53" spans="1:17" ht="18.75">
      <c r="A53" s="8"/>
      <c r="B53" s="11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</row>
    <row r="54" spans="1:17" ht="18.75">
      <c r="A54" s="8"/>
      <c r="B54" s="11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  <row r="55" spans="1:17" ht="18.75">
      <c r="A55" s="8"/>
      <c r="B55" s="11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</row>
    <row r="56" spans="1:17" ht="18.75">
      <c r="A56" s="8"/>
      <c r="B56" s="11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</row>
    <row r="57" spans="1:17" ht="18.75">
      <c r="A57" s="8"/>
      <c r="B57" s="11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</row>
    <row r="58" spans="1:17" ht="18.75">
      <c r="A58" s="8"/>
      <c r="B58" s="11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</row>
    <row r="59" spans="1:17" ht="18.75">
      <c r="A59" s="8"/>
      <c r="B59" s="11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</row>
    <row r="60" spans="1:17" ht="18.75">
      <c r="A60" s="8"/>
      <c r="B60" s="11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</row>
    <row r="61" spans="1:17" ht="18.75">
      <c r="A61" s="8"/>
      <c r="B61" s="11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</row>
    <row r="62" spans="1:17" ht="18.75">
      <c r="A62" s="8"/>
      <c r="B62" s="11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</row>
    <row r="63" spans="1:17" ht="18.75">
      <c r="A63" s="8"/>
      <c r="B63" s="11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</row>
    <row r="64" spans="1:17" ht="18.75">
      <c r="A64" s="8"/>
      <c r="B64" s="11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</row>
    <row r="65" spans="1:14" ht="18.75">
      <c r="A65" s="8"/>
      <c r="B65" s="11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spans="1:14" ht="18.75"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</row>
    <row r="67" spans="1:14" ht="18.75">
      <c r="A67" s="89"/>
      <c r="B67" s="89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</row>
    <row r="68" spans="1:14" ht="18.75">
      <c r="A68" s="32"/>
      <c r="B68" s="32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</row>
    <row r="69" spans="1:14" ht="18.75">
      <c r="A69" s="8"/>
      <c r="B69" s="11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</row>
    <row r="70" spans="1:14" ht="18.75">
      <c r="A70" s="8"/>
      <c r="B70" s="11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</row>
    <row r="71" spans="1:14" ht="18.75">
      <c r="A71" s="8"/>
      <c r="B71" s="11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spans="1:14" ht="18.75">
      <c r="A72" s="8"/>
      <c r="B72" s="11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1:14" ht="18.75">
      <c r="A73" s="8"/>
      <c r="B73" s="11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</row>
    <row r="74" spans="1:14" ht="18.75">
      <c r="A74" s="8"/>
      <c r="B74" s="11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</row>
    <row r="75" spans="1:14" ht="18.75">
      <c r="A75" s="8"/>
      <c r="B75" s="11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</row>
    <row r="76" spans="1:14" ht="18.75">
      <c r="A76" s="8"/>
      <c r="B76" s="11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</row>
    <row r="77" spans="1:14" ht="18.75">
      <c r="A77" s="8"/>
      <c r="B77" s="11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</row>
    <row r="78" spans="1:14" ht="18.75">
      <c r="A78" s="8"/>
      <c r="B78" s="11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spans="1:14" ht="18.75">
      <c r="A79" s="8"/>
      <c r="B79" s="11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1:14" ht="18.75">
      <c r="A80" s="8"/>
      <c r="B80" s="11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</row>
    <row r="81" spans="1:14" ht="18.75">
      <c r="A81" s="8"/>
      <c r="B81" s="11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spans="1:14" ht="18.75">
      <c r="A82" s="8"/>
      <c r="B82" s="11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</row>
    <row r="83" spans="1:14" ht="18.75">
      <c r="A83" s="8"/>
      <c r="B83" s="11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1:14" ht="18.75">
      <c r="A84" s="8"/>
      <c r="B84" s="11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</row>
    <row r="85" spans="1:14" ht="18.75">
      <c r="A85" s="8"/>
      <c r="B85" s="11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</row>
    <row r="86" spans="1:14" ht="18.75">
      <c r="A86" s="8"/>
      <c r="B86" s="11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1:14" ht="18.75">
      <c r="A87" s="8"/>
      <c r="B87" s="11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</row>
    <row r="88" spans="1:14" ht="18.75">
      <c r="A88" s="8"/>
      <c r="B88" s="11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</row>
    <row r="89" spans="1:14" ht="18.75">
      <c r="A89" s="8"/>
      <c r="B89" s="11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</row>
    <row r="90" spans="1:14" ht="18.75">
      <c r="A90" s="8"/>
      <c r="B90" s="11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</row>
    <row r="91" spans="1:14" ht="18.75">
      <c r="A91" s="8"/>
      <c r="B91" s="11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</row>
    <row r="92" spans="1:14" ht="18.75">
      <c r="A92" s="8"/>
      <c r="B92" s="11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</row>
    <row r="93" spans="1:14" ht="18.75">
      <c r="A93" s="8"/>
      <c r="B93" s="11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</row>
    <row r="94" spans="1:14" ht="18.75">
      <c r="A94" s="8"/>
      <c r="B94" s="11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</row>
    <row r="95" spans="1:14" ht="18.75">
      <c r="A95" s="8"/>
      <c r="B95" s="11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1:14" ht="18.75">
      <c r="A96" s="8"/>
      <c r="B96" s="11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</row>
    <row r="97" spans="1:14" ht="18.75">
      <c r="A97" s="8"/>
      <c r="B97" s="11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1:14" ht="18.75">
      <c r="A98" s="8"/>
      <c r="B98" s="11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</row>
    <row r="99" spans="1:14" ht="18.75">
      <c r="A99" s="8"/>
      <c r="B99" s="11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</row>
    <row r="100" spans="1:14" ht="18.75">
      <c r="A100" s="8"/>
      <c r="B100" s="11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1:14" ht="18.75">
      <c r="A101" s="8"/>
      <c r="B101" s="11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1:14" ht="18.75">
      <c r="A102" s="8"/>
      <c r="B102" s="11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1:14" ht="18.75">
      <c r="A103" s="8"/>
      <c r="B103" s="11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1:14" ht="18.75">
      <c r="A104" s="8"/>
      <c r="B104" s="11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</row>
    <row r="105" spans="1:14" ht="18.75">
      <c r="A105" s="8"/>
      <c r="B105" s="11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1:14" ht="18.75">
      <c r="A106" s="8"/>
      <c r="B106" s="11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</row>
    <row r="107" spans="1:14" ht="18.75">
      <c r="A107" s="8"/>
      <c r="B107" s="11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1:14" ht="18.75">
      <c r="A108" s="8"/>
      <c r="B108" s="11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1:14" ht="18.75">
      <c r="A109" s="8"/>
      <c r="B109" s="11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</row>
    <row r="110" spans="1:14" ht="18.75">
      <c r="A110" s="8"/>
      <c r="B110" s="11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1:14" ht="18.75">
      <c r="A111" s="8"/>
      <c r="B111" s="11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</row>
    <row r="112" spans="1:14" ht="18.75">
      <c r="A112" s="8"/>
      <c r="B112" s="11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</row>
    <row r="113" spans="1:14" ht="18.75">
      <c r="A113" s="8"/>
      <c r="B113" s="11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</row>
    <row r="114" spans="1:14" ht="18.75">
      <c r="A114" s="8"/>
      <c r="B114" s="11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</row>
    <row r="115" spans="1:14" ht="18.75">
      <c r="A115" s="8"/>
      <c r="B115" s="11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</row>
    <row r="116" spans="1:14" ht="18.75">
      <c r="A116" s="8"/>
      <c r="B116" s="11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</row>
    <row r="117" spans="1:14" ht="18.75">
      <c r="A117" s="8"/>
      <c r="B117" s="11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1:14" ht="18.75">
      <c r="A118" s="8"/>
      <c r="B118" s="11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</row>
    <row r="119" spans="1:14" ht="18.75">
      <c r="A119" s="8"/>
      <c r="B119" s="11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1:14" ht="18.75">
      <c r="A120" s="8"/>
      <c r="B120" s="11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</row>
    <row r="121" spans="1:14" ht="18.75">
      <c r="A121" s="8"/>
      <c r="B121" s="11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1:14" ht="18.75">
      <c r="A122" s="8"/>
      <c r="B122" s="11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</row>
    <row r="123" spans="1:14" ht="18.75">
      <c r="A123" s="8"/>
      <c r="B123" s="11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</row>
    <row r="124" spans="1:14" ht="18.75">
      <c r="A124" s="8"/>
      <c r="B124" s="11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</row>
    <row r="125" spans="1:14" ht="18.75">
      <c r="A125" s="8"/>
      <c r="B125" s="11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</row>
    <row r="126" spans="1:14" ht="18.75">
      <c r="A126" s="8"/>
      <c r="B126" s="11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</row>
    <row r="127" spans="1:14" ht="18.75">
      <c r="A127" s="8"/>
      <c r="B127" s="11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</row>
    <row r="128" spans="1:14" ht="18.75">
      <c r="A128" s="8"/>
      <c r="B128" s="11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</row>
    <row r="129" spans="1:14" ht="18.75">
      <c r="A129" s="8"/>
      <c r="B129" s="11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</row>
    <row r="130" spans="1:14" ht="18.75">
      <c r="A130" s="8"/>
      <c r="B130" s="11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</row>
    <row r="131" spans="1:14" ht="18.75">
      <c r="A131" s="8"/>
      <c r="B131" s="11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</row>
    <row r="132" spans="1:14" ht="18.75">
      <c r="A132" s="8"/>
      <c r="B132" s="11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</row>
    <row r="133" spans="1:14" ht="18.75">
      <c r="A133" s="8"/>
      <c r="B133" s="11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</row>
    <row r="134" spans="1:14" ht="18.75">
      <c r="A134" s="8"/>
      <c r="B134" s="11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</row>
    <row r="135" spans="1:14" ht="18.75">
      <c r="A135" s="8"/>
      <c r="B135" s="11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</row>
    <row r="136" spans="1:14" ht="18.75">
      <c r="A136" s="8"/>
      <c r="B136" s="11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</row>
    <row r="137" spans="1:14" ht="18.75">
      <c r="A137" s="8"/>
      <c r="B137" s="11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</row>
    <row r="138" spans="1:14" ht="18.75">
      <c r="A138" s="8"/>
      <c r="B138" s="11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</row>
    <row r="139" spans="1:14" ht="18.75">
      <c r="A139" s="8"/>
      <c r="B139" s="11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</row>
    <row r="140" spans="1:14" ht="18.75">
      <c r="A140" s="8"/>
      <c r="B140" s="11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</row>
    <row r="141" spans="1:14" ht="18.75">
      <c r="A141" s="8"/>
      <c r="B141" s="11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</row>
    <row r="142" spans="1:14" ht="18.75">
      <c r="A142" s="8"/>
      <c r="B142" s="11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</row>
    <row r="143" spans="1:14" ht="18.75">
      <c r="A143" s="8"/>
      <c r="B143" s="11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</row>
    <row r="144" spans="1:14" ht="18.75">
      <c r="A144" s="8"/>
      <c r="B144" s="11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</row>
    <row r="145" spans="1:14" ht="18.75">
      <c r="A145" s="8"/>
      <c r="B145" s="11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</row>
    <row r="146" spans="1:14" ht="18.75">
      <c r="A146" s="8"/>
      <c r="B146" s="11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</row>
    <row r="147" spans="1:14" ht="18.75">
      <c r="A147" s="8"/>
      <c r="B147" s="11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</row>
    <row r="148" spans="1:14" ht="18.75">
      <c r="A148" s="8"/>
      <c r="B148" s="11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</row>
    <row r="149" spans="1:14" ht="18.75">
      <c r="A149" s="8"/>
      <c r="B149" s="11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</row>
    <row r="150" spans="1:14" ht="18.75">
      <c r="A150" s="8"/>
      <c r="B150" s="11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</row>
    <row r="151" spans="1:14" ht="18.75">
      <c r="A151" s="8"/>
      <c r="B151" s="11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</row>
    <row r="152" spans="1:14" ht="18.75">
      <c r="A152" s="8"/>
      <c r="B152" s="11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</row>
    <row r="153" spans="1:14" ht="18.75">
      <c r="A153" s="8"/>
      <c r="B153" s="11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</row>
    <row r="154" spans="1:14" ht="18.75">
      <c r="A154" s="8"/>
      <c r="B154" s="11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</row>
    <row r="155" spans="1:14" ht="18.75">
      <c r="A155" s="8"/>
      <c r="B155" s="11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</row>
    <row r="156" spans="1:14" ht="18.75">
      <c r="A156" s="8"/>
      <c r="B156" s="11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</row>
    <row r="157" spans="1:14" ht="18.75">
      <c r="A157" s="8"/>
      <c r="B157" s="11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</row>
    <row r="158" spans="1:14" ht="18.75">
      <c r="A158" s="8"/>
      <c r="B158" s="11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</row>
    <row r="159" spans="1:14" ht="18.75">
      <c r="A159" s="8"/>
      <c r="B159" s="11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</row>
    <row r="160" spans="1:14" ht="18.75">
      <c r="A160" s="8"/>
      <c r="B160" s="11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</row>
    <row r="161" spans="1:14" ht="18.75">
      <c r="A161" s="8"/>
      <c r="B161" s="11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</row>
    <row r="162" spans="1:14" ht="18.75">
      <c r="A162" s="8"/>
      <c r="B162" s="11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</row>
    <row r="163" spans="1:14" ht="18.75">
      <c r="A163" s="8"/>
      <c r="B163" s="11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</row>
    <row r="164" spans="1:14" ht="18.75">
      <c r="A164" s="8"/>
      <c r="B164" s="11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</row>
    <row r="165" spans="1:14" ht="18.75">
      <c r="A165" s="8"/>
      <c r="B165" s="11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</row>
    <row r="166" spans="1:14" ht="18.75">
      <c r="A166" s="8"/>
      <c r="B166" s="11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</row>
    <row r="167" spans="1:14" ht="18.75">
      <c r="A167" s="8"/>
      <c r="B167" s="11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</row>
    <row r="168" spans="1:14" ht="18.75">
      <c r="A168" s="8"/>
      <c r="B168" s="11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</row>
    <row r="169" spans="1:14" ht="18.75">
      <c r="A169" s="8"/>
      <c r="B169" s="11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</row>
    <row r="170" spans="1:14" ht="18.75">
      <c r="A170" s="8"/>
      <c r="B170" s="11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</row>
    <row r="171" spans="1:14" ht="18.75">
      <c r="A171" s="8"/>
      <c r="B171" s="11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</row>
    <row r="172" spans="1:14" ht="18.75">
      <c r="A172" s="8"/>
      <c r="B172" s="11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</row>
    <row r="173" spans="1:14" ht="18.75">
      <c r="A173" s="8"/>
      <c r="B173" s="11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</row>
    <row r="174" spans="1:14" ht="18.75">
      <c r="A174" s="8"/>
      <c r="B174" s="11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</row>
    <row r="175" spans="1:14" ht="18.75">
      <c r="A175" s="8"/>
      <c r="B175" s="11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</row>
    <row r="176" spans="1:14" ht="18.75">
      <c r="A176" s="8"/>
      <c r="B176" s="11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</row>
    <row r="177" spans="1:14" ht="18.75">
      <c r="A177" s="8"/>
      <c r="B177" s="11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</row>
    <row r="178" spans="1:14" ht="18.75">
      <c r="A178" s="8"/>
      <c r="B178" s="11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</row>
    <row r="179" spans="1:14" ht="18.75">
      <c r="A179" s="8"/>
      <c r="B179" s="11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</row>
    <row r="180" spans="1:14" ht="18.75">
      <c r="A180" s="8"/>
      <c r="B180" s="11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</row>
    <row r="181" spans="1:14" ht="18.75">
      <c r="A181" s="8"/>
      <c r="B181" s="11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</row>
    <row r="182" spans="1:14" ht="18.75">
      <c r="A182" s="8"/>
      <c r="B182" s="11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</row>
    <row r="183" spans="1:14" ht="18.75">
      <c r="A183" s="8"/>
      <c r="B183" s="11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</row>
    <row r="184" spans="1:14" ht="18.75">
      <c r="A184" s="8"/>
      <c r="B184" s="11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</row>
    <row r="185" spans="1:14" ht="18.75">
      <c r="A185" s="8"/>
      <c r="B185" s="11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</row>
    <row r="186" spans="1:14" ht="18.75">
      <c r="A186" s="8"/>
      <c r="B186" s="11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1:14" ht="18.75">
      <c r="A187" s="8"/>
      <c r="B187" s="11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</row>
    <row r="188" spans="1:14" ht="18.75">
      <c r="A188" s="8"/>
      <c r="B188" s="11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</row>
    <row r="189" spans="1:14" ht="18.75">
      <c r="A189" s="8"/>
      <c r="B189" s="11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</row>
    <row r="190" spans="1:14" ht="18.75">
      <c r="A190" s="8"/>
      <c r="B190" s="11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</row>
    <row r="191" spans="1:14" ht="18.75">
      <c r="A191" s="8"/>
      <c r="B191" s="11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</row>
    <row r="192" spans="1:14" ht="18.75">
      <c r="A192" s="8"/>
      <c r="B192" s="11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1:14" ht="18.75">
      <c r="A193" s="8"/>
      <c r="B193" s="11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1:14" ht="18.75">
      <c r="A194" s="8"/>
      <c r="B194" s="11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</row>
  </sheetData>
  <mergeCells count="17">
    <mergeCell ref="A67:B67"/>
    <mergeCell ref="F12:H12"/>
    <mergeCell ref="I12:K12"/>
    <mergeCell ref="A47:C47"/>
    <mergeCell ref="A48:C48"/>
    <mergeCell ref="L1:N1"/>
    <mergeCell ref="M48:N48"/>
    <mergeCell ref="A49:C49"/>
    <mergeCell ref="M49:N49"/>
    <mergeCell ref="A6:N6"/>
    <mergeCell ref="A7:N7"/>
    <mergeCell ref="M8:N8"/>
    <mergeCell ref="A11:A13"/>
    <mergeCell ref="B11:B13"/>
    <mergeCell ref="C11:K11"/>
    <mergeCell ref="L11:N12"/>
    <mergeCell ref="C12:E12"/>
  </mergeCells>
  <pageMargins left="0.23622047244094491" right="0.23622047244094491" top="0.98425196850393704" bottom="0.78740157480314965" header="0.31496062992125984" footer="0.31496062992125984"/>
  <pageSetup paperSize="9" scale="53" fitToHeight="3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15</vt:lpstr>
      <vt:lpstr>'приложение 15'!Заголовки_для_печати</vt:lpstr>
      <vt:lpstr>'приложение 15'!Область_печати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o.chuhlebova</cp:lastModifiedBy>
  <cp:lastPrinted>2025-03-18T08:19:47Z</cp:lastPrinted>
  <dcterms:created xsi:type="dcterms:W3CDTF">2007-04-12T05:58:49Z</dcterms:created>
  <dcterms:modified xsi:type="dcterms:W3CDTF">2025-03-18T08:23:38Z</dcterms:modified>
</cp:coreProperties>
</file>