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95" yWindow="5745" windowWidth="27495" windowHeight="7065"/>
  </bookViews>
  <sheets>
    <sheet name="Лист1" sheetId="1" r:id="rId1"/>
  </sheets>
  <definedNames>
    <definedName name="Print_Titles" localSheetId="0">Лист1!$11:$11</definedName>
    <definedName name="_xlnm.Print_Area" localSheetId="0">Лист1!$A$1:$G$79</definedName>
  </definedNames>
  <calcPr calcId="124519" iterate="1"/>
</workbook>
</file>

<file path=xl/calcChain.xml><?xml version="1.0" encoding="utf-8"?>
<calcChain xmlns="http://schemas.openxmlformats.org/spreadsheetml/2006/main">
  <c r="F73" i="1"/>
  <c r="E73"/>
  <c r="D73"/>
  <c r="F65"/>
  <c r="E65"/>
  <c r="D65"/>
  <c r="D70" s="1"/>
  <c r="G64"/>
  <c r="G60"/>
  <c r="G59"/>
  <c r="G58"/>
  <c r="G57"/>
  <c r="D75"/>
  <c r="E75"/>
  <c r="F75"/>
  <c r="F74"/>
  <c r="E74"/>
  <c r="D74"/>
  <c r="E18"/>
  <c r="E88" s="1"/>
  <c r="E17"/>
  <c r="E16"/>
  <c r="E57"/>
  <c r="D57"/>
  <c r="D23"/>
  <c r="E46"/>
  <c r="G62"/>
  <c r="G63"/>
  <c r="F61"/>
  <c r="E61"/>
  <c r="E70" s="1"/>
  <c r="G56"/>
  <c r="G55"/>
  <c r="G44"/>
  <c r="G45"/>
  <c r="D43"/>
  <c r="D46" s="1"/>
  <c r="E43"/>
  <c r="F43"/>
  <c r="F46" s="1"/>
  <c r="G26"/>
  <c r="G27"/>
  <c r="F25"/>
  <c r="F38"/>
  <c r="F35"/>
  <c r="F92" s="1"/>
  <c r="E28"/>
  <c r="E25"/>
  <c r="D25"/>
  <c r="E32"/>
  <c r="E38"/>
  <c r="E35"/>
  <c r="E92" s="1"/>
  <c r="D38"/>
  <c r="D41" s="1"/>
  <c r="D35"/>
  <c r="D92" s="1"/>
  <c r="D32"/>
  <c r="D28"/>
  <c r="D19"/>
  <c r="D15"/>
  <c r="E93"/>
  <c r="D93"/>
  <c r="F88"/>
  <c r="D88"/>
  <c r="D87"/>
  <c r="G34"/>
  <c r="G33"/>
  <c r="F32"/>
  <c r="G31"/>
  <c r="G30"/>
  <c r="G29"/>
  <c r="G22"/>
  <c r="G21"/>
  <c r="G20"/>
  <c r="F19"/>
  <c r="F23" s="1"/>
  <c r="E19"/>
  <c r="G16"/>
  <c r="F15"/>
  <c r="E15" l="1"/>
  <c r="G15" s="1"/>
  <c r="G18"/>
  <c r="G17"/>
  <c r="G87" s="1"/>
  <c r="E87"/>
  <c r="F70"/>
  <c r="F41"/>
  <c r="G25"/>
  <c r="E41"/>
  <c r="G61"/>
  <c r="D47"/>
  <c r="G43"/>
  <c r="G46"/>
  <c r="G88"/>
  <c r="D80"/>
  <c r="F28"/>
  <c r="G86"/>
  <c r="F93"/>
  <c r="F90" s="1"/>
  <c r="G32"/>
  <c r="E90"/>
  <c r="G19"/>
  <c r="D90"/>
  <c r="E86"/>
  <c r="E84" s="1"/>
  <c r="G75"/>
  <c r="D86"/>
  <c r="D84" s="1"/>
  <c r="D83" s="1"/>
  <c r="F86"/>
  <c r="F87"/>
  <c r="E23" l="1"/>
  <c r="E47" s="1"/>
  <c r="E52" s="1"/>
  <c r="F47"/>
  <c r="G74"/>
  <c r="G84"/>
  <c r="G41"/>
  <c r="G28"/>
  <c r="E80"/>
  <c r="D52"/>
  <c r="D71" s="1"/>
  <c r="D81" s="1"/>
  <c r="F80"/>
  <c r="G73"/>
  <c r="F84"/>
  <c r="F83" s="1"/>
  <c r="E71" l="1"/>
  <c r="E81" s="1"/>
  <c r="G65"/>
  <c r="E83"/>
  <c r="G47"/>
  <c r="G52" s="1"/>
  <c r="F52"/>
  <c r="F71" s="1"/>
  <c r="G70"/>
  <c r="G23"/>
  <c r="G71" l="1"/>
  <c r="F81"/>
</calcChain>
</file>

<file path=xl/sharedStrings.xml><?xml version="1.0" encoding="utf-8"?>
<sst xmlns="http://schemas.openxmlformats.org/spreadsheetml/2006/main" count="123" uniqueCount="79">
  <si>
    <t xml:space="preserve">Информация </t>
  </si>
  <si>
    <t>об исполнении адресной инвестиционной программы города Ставрополя</t>
  </si>
  <si>
    <t>(тыс.руб.)</t>
  </si>
  <si>
    <t>№           п/п</t>
  </si>
  <si>
    <t>Наименование объекта капитального строительства и (или) объекта недвижимого имущества</t>
  </si>
  <si>
    <t>Источник финансирования</t>
  </si>
  <si>
    <t>Часть первая. ПРОГРАММНАЯ</t>
  </si>
  <si>
    <t>Раздел 1. Бюджетные инвестиции в объекты капитального строительства муниципальной собственности города Ставрополя и (или) на приобретение объектов недвижимого имущества в муниципальную собственность города Ставрополя</t>
  </si>
  <si>
    <t>Подраздел 1. Муниципальная программа «Развитие образования в городе Ставрополе»</t>
  </si>
  <si>
    <t>1.</t>
  </si>
  <si>
    <t>всего, из них:</t>
  </si>
  <si>
    <t>-</t>
  </si>
  <si>
    <t xml:space="preserve">бюджет города Ставрополя </t>
  </si>
  <si>
    <t>2.</t>
  </si>
  <si>
    <t>бюджет Ставропольского края</t>
  </si>
  <si>
    <t>федеральный бюджет</t>
  </si>
  <si>
    <t>3.</t>
  </si>
  <si>
    <t>4.</t>
  </si>
  <si>
    <t>Строительство средней общеобразовательной школы на 825 мест в 490 квартале города Ставрополя по ул. Чапаева</t>
  </si>
  <si>
    <t>5.</t>
  </si>
  <si>
    <t>Строительство муниципального образовательного учреждения средней общеобразовательной школы на 1550 мест по пр-кту Российскому, з/у 11а в г. Ставрополе</t>
  </si>
  <si>
    <t>6.</t>
  </si>
  <si>
    <t>Итого по подразделу 1:</t>
  </si>
  <si>
    <t>Подраздел 2. Муниципальная программа «Развитие жилищно-коммунального хозяйства, осуществление дорожной деятельности и обеспечение безопасности дорожного движения на территории города Ставрополя, благоустройство территории города Ставрополя»</t>
  </si>
  <si>
    <t>7.</t>
  </si>
  <si>
    <t>Строительство и реконструкция автомобильных дорог по бульвару Зеленая роща, улицам Федеральная, Любимая, Добровольная, В. Духина, Серафимовская, Спокойная в городе Ставрополе</t>
  </si>
  <si>
    <t>8.</t>
  </si>
  <si>
    <t>Разработка проектно-сметной документации на строительство и реконструкцию улично-дорожной сети города Ставрополя</t>
  </si>
  <si>
    <t>9.</t>
  </si>
  <si>
    <t>10.</t>
  </si>
  <si>
    <t>Итого по подразделу 2:</t>
  </si>
  <si>
    <t>Итого по разделу 1:</t>
  </si>
  <si>
    <t xml:space="preserve">Раздел 2. Бюджетные инвестиции юридическим лицам, не являющимся муниципальными  бюджетными  и автономными  учреждениями города Ставрополя (далее – муниципальные учреждения города Ставрополя) и  муниципальными унитарными предприятиями города Ставрополя, в объекты капитального строительства и (или) на приобретение объектов недвижимого имущества  </t>
  </si>
  <si>
    <t>Отсутствует</t>
  </si>
  <si>
    <t>Раздел 3. Субсидии муниципальным унитарным предприятиям города Ставрополя, муниципальным учреждениям города Ставрополя на осуществление капитальных вложений в объекты капитального строительства муниципальной собственности города Ставрополя</t>
  </si>
  <si>
    <t>Итого по части первой:</t>
  </si>
  <si>
    <t>Часть вторая. НЕПРОГРАММНАЯ</t>
  </si>
  <si>
    <t>11.</t>
  </si>
  <si>
    <t>Приобретение в собственность муниципального образования города Ставрополя земельного участка для размещения кладбища</t>
  </si>
  <si>
    <t>12.</t>
  </si>
  <si>
    <t>13.</t>
  </si>
  <si>
    <t>Выплата собственникам помещений, находящихся в аварийных многоквартирных домах жилищного фонда города Ставрополя, возмещения за помещения, изымаемые для муниципальных нужд города Ставрополя</t>
  </si>
  <si>
    <t>14.</t>
  </si>
  <si>
    <t xml:space="preserve">Раздел 2. Бюджетные инвестиции юридическим лицам, не являющимся муниципальными учреждениями города Ставрополя и муниципальными унитарными предприятиями города Ставрополя, в объекты капитального строительства и (или) на приобретение объектов недвижимого имущества  </t>
  </si>
  <si>
    <t>Итого по части второй:</t>
  </si>
  <si>
    <t>Всего:</t>
  </si>
  <si>
    <t>в том числе:</t>
  </si>
  <si>
    <t>бюджет города Ставрополя</t>
  </si>
  <si>
    <t xml:space="preserve">Заместитель главы администрации города Ставрополя, </t>
  </si>
  <si>
    <t xml:space="preserve">руководитель комитета финансов и бюджета </t>
  </si>
  <si>
    <t>администрации города Ставрополя</t>
  </si>
  <si>
    <t>Н.А. Бондаренко</t>
  </si>
  <si>
    <t xml:space="preserve">           к пояснительной записке к проекту решения</t>
  </si>
  <si>
    <t xml:space="preserve">           Ставропольской городской Думы</t>
  </si>
  <si>
    <t xml:space="preserve">           «Об отчете об исполнении бюджета </t>
  </si>
  <si>
    <t xml:space="preserve">           Приложение 16</t>
  </si>
  <si>
    <t xml:space="preserve">           Ставрополя за 2024 год»</t>
  </si>
  <si>
    <t>за 2024 год</t>
  </si>
  <si>
    <r>
      <rPr>
        <sz val="12"/>
        <rFont val="Times New Roman"/>
      </rPr>
      <t>Строительство участка сети дождевой канализации по улице Пригородной в городе Ставрополе от земельного участка № 230 по улице Пригородной (кадастровый номер 26:12:020803:2) до проезда Чапаевского</t>
    </r>
  </si>
  <si>
    <r>
      <rPr>
        <sz val="12"/>
        <rFont val="Times New Roman"/>
      </rPr>
      <t>Реконструкция комплекса «Очистные сооружения водопровода» по ул. Ленина, 456 с увеличением мощности на 50 тыс. м3 в сутки</t>
    </r>
  </si>
  <si>
    <r>
      <rPr>
        <sz val="12"/>
        <rFont val="Times New Roman"/>
      </rPr>
      <t>всего, из них:</t>
    </r>
  </si>
  <si>
    <r>
      <rPr>
        <sz val="12"/>
        <rFont val="Times New Roman"/>
      </rPr>
      <t xml:space="preserve">бюджет города Ставрополя </t>
    </r>
  </si>
  <si>
    <r>
      <rPr>
        <sz val="12"/>
        <rFont val="Times New Roman"/>
      </rPr>
      <t>бюджет Ставропольского края</t>
    </r>
  </si>
  <si>
    <r>
      <rPr>
        <sz val="12"/>
        <rFont val="Times New Roman"/>
      </rPr>
      <t>Реконструкция  улицы Юго-Восточной в городе Ставрополе</t>
    </r>
  </si>
  <si>
    <t>Строительство и реконструкция автомобильных дорог по бульвару Зеленая роща, улицам  Федеральная, Любимая, Добровольная,В. Духина, Серафимовская, Спокойная в  городе Ставрополе (улица Любимая, улица Добровольная, улица В. Духина, улица Спокойная, улица Постовая)</t>
  </si>
  <si>
    <t>Подраздел 3. Муниципальная программа "Обеспечение жильем населения города Ставрополя"</t>
  </si>
  <si>
    <t>Обеспечение мероприятий по переселению граждан из жилых помещений, признанных непригодными для проживания, многоквартирных домов, признанных аварийными и подлежащими сносу или реконструкции</t>
  </si>
  <si>
    <t>Итого по подразделу 3:</t>
  </si>
  <si>
    <r>
      <rPr>
        <sz val="12"/>
        <color rgb="FF000000"/>
        <rFont val="Times New Roman"/>
        <family val="1"/>
        <charset val="204"/>
      </rPr>
      <t>Оплата возмещения при изъятии земельного участка по адресу ул. Шпаковская в квартале 522 в районе жилого дома 86/1 ИП Понуровскому К.Ю.</t>
    </r>
  </si>
  <si>
    <r>
      <rPr>
        <sz val="12"/>
        <rFont val="Times New Roman"/>
        <family val="1"/>
        <charset val="204"/>
      </rPr>
      <t>Возмещение собственникам стоимости земельных участков, изымаемых для муниципальных нужд</t>
    </r>
  </si>
  <si>
    <r>
      <rPr>
        <sz val="12"/>
        <rFont val="Times New Roman"/>
        <family val="1"/>
        <charset val="204"/>
      </rPr>
      <t>всего, из них:</t>
    </r>
  </si>
  <si>
    <r>
      <rPr>
        <sz val="12"/>
        <rFont val="Times New Roman"/>
        <family val="1"/>
        <charset val="204"/>
      </rPr>
      <t xml:space="preserve">бюджет города Ставрополя </t>
    </r>
  </si>
  <si>
    <r>
      <rPr>
        <sz val="12"/>
        <rFont val="Times New Roman"/>
        <family val="1"/>
        <charset val="204"/>
      </rPr>
      <t>бюджет Ставропольского края</t>
    </r>
  </si>
  <si>
    <r>
      <rPr>
        <sz val="12"/>
        <rFont val="Times New Roman"/>
        <family val="1"/>
        <charset val="204"/>
      </rPr>
      <t>Строительство муниципального образовательного учреждения средней общеобразовательной школы по ул. Чапаева в 490 квартале города Ставрополя (в том числе проектно-изыскательские работы) (ОСТАТКИ)</t>
    </r>
    <r>
      <rPr>
        <sz val="11"/>
        <color theme="1"/>
        <rFont val="Calibri"/>
      </rPr>
      <t xml:space="preserve">
</t>
    </r>
  </si>
  <si>
    <r>
      <rPr>
        <sz val="12"/>
        <rFont val="Times New Roman"/>
        <family val="1"/>
        <charset val="204"/>
      </rPr>
      <t>федеральный бюджет</t>
    </r>
  </si>
  <si>
    <t>Утвержденный
план
на 2024 год</t>
  </si>
  <si>
    <t>Уточненный план
 на 2024 год</t>
  </si>
  <si>
    <t>Факт за
 2024 год</t>
  </si>
  <si>
    <t>% выполнения от плановых назначений
 на 2024 год</t>
  </si>
</sst>
</file>

<file path=xl/styles.xml><?xml version="1.0" encoding="utf-8"?>
<styleSheet xmlns="http://schemas.openxmlformats.org/spreadsheetml/2006/main">
  <numFmts count="3">
    <numFmt numFmtId="164" formatCode="##,#00.00;\-##,#00.00;\-\ "/>
    <numFmt numFmtId="165" formatCode="_-* #,##0.00_р_._-;\-* #,##0.00_р_._-;_-* \-??_р_._-;_-@_-"/>
    <numFmt numFmtId="166" formatCode="#,##0.00;\-#,##0.00"/>
  </numFmts>
  <fonts count="13">
    <font>
      <sz val="11"/>
      <color theme="1"/>
      <name val="Calibri"/>
    </font>
    <font>
      <sz val="11"/>
      <name val="Calibri"/>
      <scheme val="minor"/>
    </font>
    <font>
      <sz val="12"/>
      <name val="Times New Roman"/>
    </font>
    <font>
      <sz val="11"/>
      <color theme="1"/>
      <name val="Times New Roman"/>
    </font>
    <font>
      <sz val="14"/>
      <name val="Times New Roman"/>
    </font>
    <font>
      <sz val="12"/>
      <name val="Arial Cyr"/>
    </font>
    <font>
      <sz val="12"/>
      <color theme="1"/>
      <name val="Times New Roman"/>
    </font>
    <font>
      <b/>
      <sz val="14"/>
      <name val="Times New Roman"/>
    </font>
    <font>
      <sz val="14"/>
      <name val="Calibri"/>
      <scheme val="minor"/>
    </font>
    <font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 applyNumberFormat="1" applyFont="1"/>
    <xf numFmtId="4" fontId="2" fillId="0" borderId="2" xfId="0" applyNumberFormat="1" applyFont="1" applyFill="1" applyBorder="1" applyAlignment="1">
      <alignment horizontal="righ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4" fontId="11" fillId="0" borderId="2" xfId="0" applyNumberFormat="1" applyFont="1" applyFill="1" applyBorder="1" applyAlignment="1">
      <alignment horizontal="righ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" fontId="2" fillId="0" borderId="7" xfId="0" applyNumberFormat="1" applyFont="1" applyFill="1" applyBorder="1" applyAlignment="1">
      <alignment vertical="top" wrapText="1"/>
    </xf>
    <xf numFmtId="166" fontId="11" fillId="0" borderId="2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vertical="top" wrapText="1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/>
    <xf numFmtId="0" fontId="1" fillId="0" borderId="0" xfId="0" applyNumberFormat="1" applyFont="1" applyFill="1"/>
    <xf numFmtId="0" fontId="2" fillId="0" borderId="0" xfId="0" applyNumberFormat="1" applyFont="1" applyFill="1"/>
    <xf numFmtId="0" fontId="5" fillId="0" borderId="0" xfId="0" applyNumberFormat="1" applyFont="1" applyFill="1"/>
    <xf numFmtId="0" fontId="2" fillId="0" borderId="1" xfId="0" applyNumberFormat="1" applyFont="1" applyFill="1" applyBorder="1" applyAlignment="1">
      <alignment horizontal="right"/>
    </xf>
    <xf numFmtId="0" fontId="2" fillId="0" borderId="2" xfId="0" applyNumberFormat="1" applyFont="1" applyFill="1" applyBorder="1" applyAlignment="1">
      <alignment horizontal="center" vertical="top" wrapText="1"/>
    </xf>
    <xf numFmtId="0" fontId="1" fillId="0" borderId="5" xfId="0" applyNumberFormat="1" applyFont="1" applyFill="1" applyBorder="1"/>
    <xf numFmtId="4" fontId="1" fillId="0" borderId="0" xfId="0" applyNumberFormat="1" applyFont="1" applyFill="1"/>
    <xf numFmtId="4" fontId="2" fillId="0" borderId="9" xfId="0" applyNumberFormat="1" applyFont="1" applyFill="1" applyBorder="1" applyAlignment="1">
      <alignment horizontal="righ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4" fontId="6" fillId="0" borderId="9" xfId="0" applyNumberFormat="1" applyFont="1" applyFill="1" applyBorder="1" applyAlignment="1">
      <alignment horizontal="right" vertical="top" wrapText="1"/>
    </xf>
    <xf numFmtId="4" fontId="2" fillId="0" borderId="9" xfId="0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7" fillId="0" borderId="0" xfId="0" applyNumberFormat="1" applyFont="1" applyFill="1"/>
    <xf numFmtId="4" fontId="4" fillId="0" borderId="0" xfId="0" applyNumberFormat="1" applyFont="1" applyFill="1"/>
    <xf numFmtId="0" fontId="4" fillId="0" borderId="0" xfId="0" applyNumberFormat="1" applyFont="1" applyFill="1" applyAlignment="1">
      <alignment vertical="top"/>
    </xf>
    <xf numFmtId="0" fontId="4" fillId="0" borderId="0" xfId="0" applyNumberFormat="1" applyFont="1" applyFill="1"/>
    <xf numFmtId="0" fontId="8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/>
    <xf numFmtId="49" fontId="11" fillId="0" borderId="12" xfId="0" applyNumberFormat="1" applyFont="1" applyFill="1" applyBorder="1" applyAlignment="1">
      <alignment horizontal="center" vertical="top" wrapText="1"/>
    </xf>
    <xf numFmtId="0" fontId="11" fillId="0" borderId="0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vertical="top" wrapText="1"/>
    </xf>
    <xf numFmtId="0" fontId="11" fillId="0" borderId="12" xfId="0" applyNumberFormat="1" applyFont="1" applyFill="1" applyBorder="1" applyAlignment="1">
      <alignment vertical="top" wrapText="1"/>
    </xf>
    <xf numFmtId="0" fontId="11" fillId="0" borderId="7" xfId="0" applyNumberFormat="1" applyFont="1" applyFill="1" applyBorder="1" applyAlignment="1">
      <alignment vertical="top" wrapText="1"/>
    </xf>
    <xf numFmtId="49" fontId="11" fillId="0" borderId="9" xfId="0" applyNumberFormat="1" applyFont="1" applyFill="1" applyBorder="1" applyAlignment="1">
      <alignment horizontal="center" vertical="top" wrapText="1"/>
    </xf>
    <xf numFmtId="49" fontId="11" fillId="0" borderId="12" xfId="0" applyNumberFormat="1" applyFont="1" applyFill="1" applyBorder="1" applyAlignment="1">
      <alignment horizontal="center" vertical="top" wrapText="1"/>
    </xf>
    <xf numFmtId="49" fontId="11" fillId="0" borderId="7" xfId="0" applyNumberFormat="1" applyFont="1" applyFill="1" applyBorder="1" applyAlignment="1">
      <alignment horizontal="center" vertical="top" wrapText="1"/>
    </xf>
    <xf numFmtId="0" fontId="11" fillId="0" borderId="2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4" xfId="0" applyNumberFormat="1" applyFont="1" applyFill="1" applyBorder="1" applyAlignment="1">
      <alignment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0" fontId="11" fillId="0" borderId="12" xfId="0" applyNumberFormat="1" applyFont="1" applyFill="1" applyBorder="1" applyAlignment="1">
      <alignment horizontal="left" vertical="top" wrapText="1"/>
    </xf>
    <xf numFmtId="0" fontId="11" fillId="0" borderId="7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12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left" vertical="top" wrapText="1"/>
    </xf>
    <xf numFmtId="0" fontId="2" fillId="0" borderId="4" xfId="0" applyNumberFormat="1" applyFont="1" applyFill="1" applyBorder="1" applyAlignment="1">
      <alignment horizontal="left"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49" fontId="2" fillId="0" borderId="1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9" fillId="0" borderId="0" xfId="0" applyNumberFormat="1" applyFont="1" applyFill="1" applyAlignment="1">
      <alignment vertical="top"/>
    </xf>
    <xf numFmtId="0" fontId="10" fillId="0" borderId="0" xfId="0" applyNumberFormat="1" applyFont="1" applyFill="1" applyAlignment="1">
      <alignment vertical="top"/>
    </xf>
    <xf numFmtId="0" fontId="9" fillId="0" borderId="0" xfId="0" applyNumberFormat="1" applyFont="1" applyFill="1" applyAlignment="1">
      <alignment horizontal="left" vertical="top"/>
    </xf>
    <xf numFmtId="0" fontId="4" fillId="0" borderId="0" xfId="0" applyNumberFormat="1" applyFont="1" applyFill="1" applyAlignment="1">
      <alignment horizontal="center"/>
    </xf>
    <xf numFmtId="49" fontId="11" fillId="0" borderId="2" xfId="0" applyNumberFormat="1" applyFont="1" applyFill="1" applyBorder="1" applyAlignment="1">
      <alignment horizontal="center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10" xfId="0" applyNumberFormat="1" applyFont="1" applyFill="1" applyBorder="1" applyAlignment="1">
      <alignment vertical="top" wrapText="1"/>
    </xf>
    <xf numFmtId="0" fontId="2" fillId="0" borderId="11" xfId="0" applyNumberFormat="1" applyFont="1" applyFill="1" applyBorder="1" applyAlignment="1">
      <alignment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97"/>
  <sheetViews>
    <sheetView tabSelected="1" workbookViewId="0">
      <selection activeCell="A12" sqref="A12:G12"/>
    </sheetView>
  </sheetViews>
  <sheetFormatPr defaultColWidth="9.140625" defaultRowHeight="15"/>
  <cols>
    <col min="1" max="1" width="7.7109375" style="10" customWidth="1"/>
    <col min="2" max="2" width="61.7109375" style="10" customWidth="1"/>
    <col min="3" max="3" width="20.140625" style="10" customWidth="1"/>
    <col min="4" max="5" width="16.5703125" style="10" bestFit="1" customWidth="1"/>
    <col min="6" max="6" width="17.7109375" style="10" customWidth="1"/>
    <col min="7" max="7" width="17.42578125" style="10" customWidth="1"/>
    <col min="8" max="8" width="30" style="10" customWidth="1"/>
    <col min="9" max="9" width="12" style="10" bestFit="1" customWidth="1"/>
    <col min="10" max="10" width="8.140625" style="10" bestFit="1" customWidth="1"/>
    <col min="11" max="11" width="9.140625" style="10" bestFit="1" customWidth="1"/>
    <col min="12" max="16384" width="9.140625" style="10"/>
  </cols>
  <sheetData>
    <row r="1" spans="1:17" ht="18.75" customHeight="1">
      <c r="A1" s="8"/>
      <c r="B1" s="8"/>
      <c r="C1" s="8"/>
      <c r="D1" s="8"/>
      <c r="E1" s="63" t="s">
        <v>55</v>
      </c>
      <c r="F1" s="62"/>
      <c r="G1" s="63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ht="17.25">
      <c r="A2" s="8"/>
      <c r="B2" s="8"/>
      <c r="C2" s="8"/>
      <c r="D2" s="8"/>
      <c r="E2" s="63" t="s">
        <v>52</v>
      </c>
      <c r="F2" s="62"/>
      <c r="G2" s="63"/>
      <c r="H2" s="9"/>
      <c r="I2" s="9"/>
      <c r="J2" s="9"/>
      <c r="K2" s="9"/>
      <c r="L2" s="9"/>
      <c r="M2" s="9"/>
      <c r="N2" s="9"/>
      <c r="O2" s="9"/>
      <c r="P2" s="9"/>
      <c r="Q2" s="9"/>
    </row>
    <row r="3" spans="1:17" ht="17.25">
      <c r="A3" s="8"/>
      <c r="B3" s="8"/>
      <c r="C3" s="8"/>
      <c r="D3" s="8"/>
      <c r="E3" s="63" t="s">
        <v>53</v>
      </c>
      <c r="F3" s="62"/>
      <c r="G3" s="63"/>
      <c r="H3" s="9"/>
      <c r="I3" s="9"/>
      <c r="J3" s="9"/>
      <c r="K3" s="9"/>
      <c r="L3" s="9"/>
      <c r="M3" s="9"/>
      <c r="N3" s="9"/>
      <c r="O3" s="9"/>
      <c r="P3" s="9"/>
      <c r="Q3" s="9"/>
    </row>
    <row r="4" spans="1:17" ht="17.25">
      <c r="A4" s="8"/>
      <c r="B4" s="8"/>
      <c r="C4" s="8"/>
      <c r="D4" s="8"/>
      <c r="E4" s="61" t="s">
        <v>54</v>
      </c>
      <c r="F4" s="62"/>
      <c r="G4" s="61"/>
      <c r="H4" s="9"/>
      <c r="I4" s="9"/>
      <c r="J4" s="9"/>
      <c r="K4" s="9"/>
      <c r="L4" s="9"/>
      <c r="M4" s="9"/>
      <c r="N4" s="9"/>
      <c r="O4" s="9"/>
      <c r="P4" s="9"/>
      <c r="Q4" s="9"/>
    </row>
    <row r="5" spans="1:17" ht="17.25">
      <c r="A5" s="8"/>
      <c r="B5" s="8"/>
      <c r="C5" s="8"/>
      <c r="D5" s="8"/>
      <c r="E5" s="63" t="s">
        <v>56</v>
      </c>
      <c r="F5" s="62"/>
      <c r="G5" s="63"/>
      <c r="H5" s="9"/>
      <c r="I5" s="9"/>
      <c r="J5" s="9"/>
      <c r="K5" s="9"/>
      <c r="L5" s="9"/>
      <c r="M5" s="9"/>
      <c r="N5" s="9"/>
      <c r="O5" s="9"/>
      <c r="P5" s="9"/>
      <c r="Q5" s="9"/>
    </row>
    <row r="6" spans="1:17" ht="18.75">
      <c r="A6" s="64" t="s">
        <v>0</v>
      </c>
      <c r="B6" s="64"/>
      <c r="C6" s="64"/>
      <c r="D6" s="64"/>
      <c r="E6" s="64"/>
      <c r="F6" s="64"/>
      <c r="G6" s="64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7" ht="18.75">
      <c r="A7" s="64" t="s">
        <v>1</v>
      </c>
      <c r="B7" s="64"/>
      <c r="C7" s="64"/>
      <c r="D7" s="64"/>
      <c r="E7" s="64"/>
      <c r="F7" s="64"/>
      <c r="G7" s="64"/>
      <c r="H7" s="9"/>
      <c r="I7" s="9"/>
      <c r="J7" s="9"/>
      <c r="K7" s="9"/>
      <c r="L7" s="9"/>
      <c r="M7" s="9"/>
      <c r="N7" s="9"/>
      <c r="O7" s="9"/>
      <c r="P7" s="9"/>
      <c r="Q7" s="9"/>
    </row>
    <row r="8" spans="1:17" ht="18.75">
      <c r="A8" s="64" t="s">
        <v>57</v>
      </c>
      <c r="B8" s="64"/>
      <c r="C8" s="64"/>
      <c r="D8" s="64"/>
      <c r="E8" s="64"/>
      <c r="F8" s="64"/>
      <c r="G8" s="64"/>
      <c r="H8" s="9"/>
      <c r="I8" s="9"/>
      <c r="J8" s="9"/>
      <c r="K8" s="9"/>
      <c r="L8" s="9"/>
      <c r="M8" s="9"/>
      <c r="N8" s="9"/>
      <c r="O8" s="9"/>
      <c r="P8" s="9"/>
      <c r="Q8" s="9"/>
    </row>
    <row r="9" spans="1:17" ht="15.75">
      <c r="A9" s="11"/>
      <c r="B9" s="11"/>
      <c r="C9" s="12"/>
      <c r="D9" s="12"/>
      <c r="E9" s="12"/>
      <c r="F9" s="12"/>
      <c r="G9" s="13" t="s">
        <v>2</v>
      </c>
    </row>
    <row r="10" spans="1:17" ht="74.25" customHeight="1">
      <c r="A10" s="14" t="s">
        <v>3</v>
      </c>
      <c r="B10" s="14" t="s">
        <v>4</v>
      </c>
      <c r="C10" s="14" t="s">
        <v>5</v>
      </c>
      <c r="D10" s="35" t="s">
        <v>75</v>
      </c>
      <c r="E10" s="35" t="s">
        <v>76</v>
      </c>
      <c r="F10" s="35" t="s">
        <v>77</v>
      </c>
      <c r="G10" s="36" t="s">
        <v>78</v>
      </c>
    </row>
    <row r="11" spans="1:17" ht="15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</row>
    <row r="12" spans="1:17" ht="15.75">
      <c r="A12" s="51" t="s">
        <v>6</v>
      </c>
      <c r="B12" s="54"/>
      <c r="C12" s="54"/>
      <c r="D12" s="54"/>
      <c r="E12" s="54"/>
      <c r="F12" s="54"/>
      <c r="G12" s="55"/>
      <c r="H12" s="15"/>
    </row>
    <row r="13" spans="1:17" ht="35.25" customHeight="1">
      <c r="A13" s="51" t="s">
        <v>7</v>
      </c>
      <c r="B13" s="54"/>
      <c r="C13" s="54"/>
      <c r="D13" s="54"/>
      <c r="E13" s="54"/>
      <c r="F13" s="54"/>
      <c r="G13" s="55"/>
      <c r="H13" s="15"/>
    </row>
    <row r="14" spans="1:17" ht="15.75">
      <c r="A14" s="51" t="s">
        <v>8</v>
      </c>
      <c r="B14" s="54"/>
      <c r="C14" s="54"/>
      <c r="D14" s="54"/>
      <c r="E14" s="54"/>
      <c r="F14" s="54"/>
      <c r="G14" s="55"/>
      <c r="H14" s="15"/>
    </row>
    <row r="15" spans="1:17" ht="15" customHeight="1">
      <c r="A15" s="65" t="s">
        <v>9</v>
      </c>
      <c r="B15" s="51" t="s">
        <v>18</v>
      </c>
      <c r="C15" s="2" t="s">
        <v>10</v>
      </c>
      <c r="D15" s="1">
        <f>D16+D17+D18</f>
        <v>1244345.48</v>
      </c>
      <c r="E15" s="1">
        <f>E16+E17+E18</f>
        <v>1276997.1100000001</v>
      </c>
      <c r="F15" s="1">
        <f>F16+F17+F18</f>
        <v>1204722.0899999999</v>
      </c>
      <c r="G15" s="1">
        <f t="shared" ref="G15:G22" si="0">F15/E15*100</f>
        <v>94.34023621243746</v>
      </c>
      <c r="J15" s="16"/>
    </row>
    <row r="16" spans="1:17" ht="36" customHeight="1">
      <c r="A16" s="57"/>
      <c r="B16" s="70"/>
      <c r="C16" s="2" t="s">
        <v>12</v>
      </c>
      <c r="D16" s="1">
        <v>1244345.48</v>
      </c>
      <c r="E16" s="1">
        <f>90016.17-3.74</f>
        <v>90012.43</v>
      </c>
      <c r="F16" s="1">
        <v>53473.03</v>
      </c>
      <c r="G16" s="1">
        <f t="shared" si="0"/>
        <v>59.406273111391393</v>
      </c>
      <c r="J16" s="16"/>
    </row>
    <row r="17" spans="1:10" ht="49.5" customHeight="1">
      <c r="A17" s="57"/>
      <c r="B17" s="70"/>
      <c r="C17" s="2" t="s">
        <v>14</v>
      </c>
      <c r="D17" s="1">
        <v>0</v>
      </c>
      <c r="E17" s="1">
        <f>588288.01-317.89</f>
        <v>587970.12</v>
      </c>
      <c r="F17" s="1">
        <v>587371.56999999995</v>
      </c>
      <c r="G17" s="1">
        <f t="shared" si="0"/>
        <v>99.89820060924184</v>
      </c>
      <c r="J17" s="16"/>
    </row>
    <row r="18" spans="1:10" ht="36" customHeight="1">
      <c r="A18" s="58"/>
      <c r="B18" s="71"/>
      <c r="C18" s="2" t="s">
        <v>15</v>
      </c>
      <c r="D18" s="1">
        <v>0</v>
      </c>
      <c r="E18" s="1">
        <f>599587.26-572.7</f>
        <v>599014.56000000006</v>
      </c>
      <c r="F18" s="1">
        <v>563877.49</v>
      </c>
      <c r="G18" s="1">
        <f t="shared" si="0"/>
        <v>94.134187656473642</v>
      </c>
      <c r="J18" s="16"/>
    </row>
    <row r="19" spans="1:10" ht="18" customHeight="1">
      <c r="A19" s="65" t="s">
        <v>13</v>
      </c>
      <c r="B19" s="51" t="s">
        <v>20</v>
      </c>
      <c r="C19" s="2" t="s">
        <v>10</v>
      </c>
      <c r="D19" s="1">
        <f>D20+K19+D22</f>
        <v>1975182.26</v>
      </c>
      <c r="E19" s="1">
        <f>E20+E21+E22</f>
        <v>1972440.96</v>
      </c>
      <c r="F19" s="1">
        <f>F20+F21+F22</f>
        <v>1905469.7600000002</v>
      </c>
      <c r="G19" s="1">
        <f t="shared" si="0"/>
        <v>96.604653758559152</v>
      </c>
      <c r="J19" s="16"/>
    </row>
    <row r="20" spans="1:10" ht="33.75" customHeight="1">
      <c r="A20" s="57"/>
      <c r="B20" s="70"/>
      <c r="C20" s="2" t="s">
        <v>12</v>
      </c>
      <c r="D20" s="1">
        <v>1975182.26</v>
      </c>
      <c r="E20" s="1">
        <v>21532.13</v>
      </c>
      <c r="F20" s="1">
        <v>20847.57</v>
      </c>
      <c r="G20" s="1">
        <f t="shared" si="0"/>
        <v>96.820751128662138</v>
      </c>
      <c r="J20" s="16"/>
    </row>
    <row r="21" spans="1:10" ht="47.25" customHeight="1">
      <c r="A21" s="57"/>
      <c r="B21" s="70"/>
      <c r="C21" s="2" t="s">
        <v>14</v>
      </c>
      <c r="D21" s="1">
        <v>0</v>
      </c>
      <c r="E21" s="1">
        <v>1254147.97</v>
      </c>
      <c r="F21" s="1">
        <v>1188144.76</v>
      </c>
      <c r="G21" s="1">
        <f t="shared" si="0"/>
        <v>94.737207125567494</v>
      </c>
      <c r="J21" s="16"/>
    </row>
    <row r="22" spans="1:10" ht="33.75" customHeight="1">
      <c r="A22" s="58"/>
      <c r="B22" s="71"/>
      <c r="C22" s="2" t="s">
        <v>15</v>
      </c>
      <c r="D22" s="1">
        <v>0</v>
      </c>
      <c r="E22" s="1">
        <v>696760.86</v>
      </c>
      <c r="F22" s="1">
        <v>696477.43</v>
      </c>
      <c r="G22" s="1">
        <f t="shared" si="0"/>
        <v>99.959321767873135</v>
      </c>
      <c r="J22" s="16"/>
    </row>
    <row r="23" spans="1:10" ht="15.75">
      <c r="A23" s="67" t="s">
        <v>22</v>
      </c>
      <c r="B23" s="68"/>
      <c r="C23" s="69"/>
      <c r="D23" s="17">
        <f>D19+D15</f>
        <v>3219527.74</v>
      </c>
      <c r="E23" s="17">
        <f t="shared" ref="E23:F23" si="1">E19+E15</f>
        <v>3249438.0700000003</v>
      </c>
      <c r="F23" s="17">
        <f t="shared" si="1"/>
        <v>3110191.85</v>
      </c>
      <c r="G23" s="17">
        <f>F23/E23*100</f>
        <v>95.714759998487978</v>
      </c>
      <c r="H23" s="16"/>
    </row>
    <row r="24" spans="1:10" ht="33" customHeight="1">
      <c r="A24" s="56" t="s">
        <v>23</v>
      </c>
      <c r="B24" s="44"/>
      <c r="C24" s="44"/>
      <c r="D24" s="44"/>
      <c r="E24" s="44"/>
      <c r="F24" s="44"/>
      <c r="G24" s="45"/>
      <c r="J24" s="16"/>
    </row>
    <row r="25" spans="1:10" ht="15.75">
      <c r="A25" s="42" t="s">
        <v>16</v>
      </c>
      <c r="B25" s="48" t="s">
        <v>64</v>
      </c>
      <c r="C25" s="2" t="s">
        <v>60</v>
      </c>
      <c r="D25" s="1">
        <f>D26+D27</f>
        <v>0</v>
      </c>
      <c r="E25" s="3">
        <f>E26+E27</f>
        <v>197423.84</v>
      </c>
      <c r="F25" s="3">
        <f>F26+F27</f>
        <v>195517.15000000002</v>
      </c>
      <c r="G25" s="4">
        <f t="shared" ref="G25:G27" si="2">F25/E25*100</f>
        <v>99.034214915483375</v>
      </c>
      <c r="J25" s="16"/>
    </row>
    <row r="26" spans="1:10" ht="31.5" customHeight="1">
      <c r="A26" s="57"/>
      <c r="B26" s="49"/>
      <c r="C26" s="2" t="s">
        <v>61</v>
      </c>
      <c r="D26" s="1">
        <v>0</v>
      </c>
      <c r="E26" s="3">
        <v>1974.24</v>
      </c>
      <c r="F26" s="3">
        <v>1955.17</v>
      </c>
      <c r="G26" s="4">
        <f t="shared" si="2"/>
        <v>99.03405867574358</v>
      </c>
      <c r="J26" s="16"/>
    </row>
    <row r="27" spans="1:10" ht="51.75" customHeight="1">
      <c r="A27" s="58"/>
      <c r="B27" s="50"/>
      <c r="C27" s="2" t="s">
        <v>62</v>
      </c>
      <c r="D27" s="1">
        <v>0</v>
      </c>
      <c r="E27" s="3">
        <v>195449.60000000001</v>
      </c>
      <c r="F27" s="3">
        <v>193561.98</v>
      </c>
      <c r="G27" s="4">
        <f t="shared" si="2"/>
        <v>99.034216493663834</v>
      </c>
      <c r="J27" s="16"/>
    </row>
    <row r="28" spans="1:10" ht="15.75">
      <c r="A28" s="42" t="s">
        <v>17</v>
      </c>
      <c r="B28" s="53" t="s">
        <v>25</v>
      </c>
      <c r="C28" s="18" t="s">
        <v>10</v>
      </c>
      <c r="D28" s="1">
        <f>D29+D30</f>
        <v>204065.65</v>
      </c>
      <c r="E28" s="1">
        <f>E29+E30</f>
        <v>204065.65</v>
      </c>
      <c r="F28" s="4">
        <f>F29+F30</f>
        <v>196414.54</v>
      </c>
      <c r="G28" s="4">
        <f t="shared" ref="G28:G34" si="3">F28/E28*100</f>
        <v>96.250662470631397</v>
      </c>
      <c r="J28" s="16"/>
    </row>
    <row r="29" spans="1:10" ht="31.5">
      <c r="A29" s="57"/>
      <c r="B29" s="70"/>
      <c r="C29" s="2" t="s">
        <v>12</v>
      </c>
      <c r="D29" s="1">
        <v>2040.66</v>
      </c>
      <c r="E29" s="1">
        <v>2040.66</v>
      </c>
      <c r="F29" s="1">
        <v>1964.15</v>
      </c>
      <c r="G29" s="1">
        <f t="shared" si="3"/>
        <v>96.250722805366891</v>
      </c>
      <c r="J29" s="16"/>
    </row>
    <row r="30" spans="1:10" ht="51.75" customHeight="1">
      <c r="A30" s="58"/>
      <c r="B30" s="71"/>
      <c r="C30" s="2" t="s">
        <v>14</v>
      </c>
      <c r="D30" s="1">
        <v>202024.99</v>
      </c>
      <c r="E30" s="1">
        <v>202024.99</v>
      </c>
      <c r="F30" s="1">
        <v>194450.39</v>
      </c>
      <c r="G30" s="1">
        <f t="shared" si="3"/>
        <v>96.250661861188576</v>
      </c>
      <c r="J30" s="16"/>
    </row>
    <row r="31" spans="1:10" ht="65.25" customHeight="1">
      <c r="A31" s="19" t="s">
        <v>19</v>
      </c>
      <c r="B31" s="2" t="s">
        <v>27</v>
      </c>
      <c r="C31" s="2" t="s">
        <v>12</v>
      </c>
      <c r="D31" s="1">
        <v>0</v>
      </c>
      <c r="E31" s="3">
        <v>4184.8500000000004</v>
      </c>
      <c r="F31" s="1">
        <v>0</v>
      </c>
      <c r="G31" s="1">
        <f t="shared" si="3"/>
        <v>0</v>
      </c>
      <c r="J31" s="16"/>
    </row>
    <row r="32" spans="1:10" ht="17.25" customHeight="1">
      <c r="A32" s="65" t="s">
        <v>21</v>
      </c>
      <c r="B32" s="51" t="s">
        <v>58</v>
      </c>
      <c r="C32" s="2" t="s">
        <v>10</v>
      </c>
      <c r="D32" s="1">
        <f>D33+D34</f>
        <v>103540.67</v>
      </c>
      <c r="E32" s="3">
        <f>E33+E34</f>
        <v>112982.89</v>
      </c>
      <c r="F32" s="3">
        <f>F33+F34</f>
        <v>107574.39</v>
      </c>
      <c r="G32" s="1">
        <f t="shared" si="3"/>
        <v>95.212991984892582</v>
      </c>
      <c r="J32" s="16"/>
    </row>
    <row r="33" spans="1:10" ht="32.25" customHeight="1">
      <c r="A33" s="57"/>
      <c r="B33" s="52"/>
      <c r="C33" s="2" t="s">
        <v>12</v>
      </c>
      <c r="D33" s="1">
        <v>6187.51</v>
      </c>
      <c r="E33" s="3">
        <v>15629.73</v>
      </c>
      <c r="F33" s="3">
        <v>15575.65</v>
      </c>
      <c r="G33" s="1">
        <f t="shared" si="3"/>
        <v>99.653992743316749</v>
      </c>
      <c r="J33" s="16"/>
    </row>
    <row r="34" spans="1:10" ht="48.75" customHeight="1">
      <c r="A34" s="58"/>
      <c r="B34" s="53"/>
      <c r="C34" s="2" t="s">
        <v>14</v>
      </c>
      <c r="D34" s="1">
        <v>97353.16</v>
      </c>
      <c r="E34" s="3">
        <v>97353.16</v>
      </c>
      <c r="F34" s="3">
        <v>91998.74</v>
      </c>
      <c r="G34" s="1">
        <f t="shared" si="3"/>
        <v>94.500003903314493</v>
      </c>
      <c r="J34" s="16"/>
    </row>
    <row r="35" spans="1:10" ht="16.5" customHeight="1">
      <c r="A35" s="40" t="s">
        <v>24</v>
      </c>
      <c r="B35" s="51" t="s">
        <v>59</v>
      </c>
      <c r="C35" s="2" t="s">
        <v>60</v>
      </c>
      <c r="D35" s="1">
        <f>D36+D37</f>
        <v>0</v>
      </c>
      <c r="E35" s="1">
        <f>E36+E37</f>
        <v>786377.23</v>
      </c>
      <c r="F35" s="1">
        <f>F36+F37</f>
        <v>752390.03</v>
      </c>
      <c r="G35" s="1" t="s">
        <v>11</v>
      </c>
      <c r="J35" s="16"/>
    </row>
    <row r="36" spans="1:10" ht="31.5">
      <c r="A36" s="59"/>
      <c r="B36" s="52"/>
      <c r="C36" s="2" t="s">
        <v>61</v>
      </c>
      <c r="D36" s="1">
        <v>0</v>
      </c>
      <c r="E36" s="1">
        <v>8447.8700000000008</v>
      </c>
      <c r="F36" s="1">
        <v>7523.9</v>
      </c>
      <c r="G36" s="1"/>
      <c r="J36" s="16"/>
    </row>
    <row r="37" spans="1:10" ht="48.75" customHeight="1">
      <c r="A37" s="60"/>
      <c r="B37" s="53"/>
      <c r="C37" s="2" t="s">
        <v>62</v>
      </c>
      <c r="D37" s="1">
        <v>0</v>
      </c>
      <c r="E37" s="1">
        <v>777929.36</v>
      </c>
      <c r="F37" s="1">
        <v>744866.13</v>
      </c>
      <c r="G37" s="1"/>
      <c r="J37" s="16"/>
    </row>
    <row r="38" spans="1:10" ht="18.75" customHeight="1">
      <c r="A38" s="40" t="s">
        <v>26</v>
      </c>
      <c r="B38" s="51" t="s">
        <v>63</v>
      </c>
      <c r="C38" s="2" t="s">
        <v>60</v>
      </c>
      <c r="D38" s="1">
        <f>D39+D40</f>
        <v>0</v>
      </c>
      <c r="E38" s="1">
        <f>E39+E40</f>
        <v>233182.36000000002</v>
      </c>
      <c r="F38" s="1">
        <f>F39+F40</f>
        <v>144146.47999999998</v>
      </c>
      <c r="G38" s="1"/>
      <c r="J38" s="16"/>
    </row>
    <row r="39" spans="1:10" ht="47.25" customHeight="1">
      <c r="A39" s="59"/>
      <c r="B39" s="52"/>
      <c r="C39" s="2" t="s">
        <v>61</v>
      </c>
      <c r="D39" s="1">
        <v>0</v>
      </c>
      <c r="E39" s="1">
        <v>2331.8200000000002</v>
      </c>
      <c r="F39" s="1">
        <v>1441.46</v>
      </c>
      <c r="G39" s="1"/>
      <c r="J39" s="16"/>
    </row>
    <row r="40" spans="1:10" ht="47.25" customHeight="1">
      <c r="A40" s="60"/>
      <c r="B40" s="53"/>
      <c r="C40" s="2" t="s">
        <v>62</v>
      </c>
      <c r="D40" s="1">
        <v>0</v>
      </c>
      <c r="E40" s="1">
        <v>230850.54</v>
      </c>
      <c r="F40" s="1">
        <v>142705.01999999999</v>
      </c>
      <c r="G40" s="1"/>
      <c r="J40" s="16"/>
    </row>
    <row r="41" spans="1:10" ht="18" customHeight="1">
      <c r="A41" s="37" t="s">
        <v>67</v>
      </c>
      <c r="B41" s="46"/>
      <c r="C41" s="47"/>
      <c r="D41" s="1">
        <f>D38+D35+D32+D31+D28+D25</f>
        <v>307606.32</v>
      </c>
      <c r="E41" s="1">
        <f t="shared" ref="E41:F41" si="4">E38+E35+E32+E31+E28+E25</f>
        <v>1538216.82</v>
      </c>
      <c r="F41" s="1">
        <f t="shared" si="4"/>
        <v>1396042.5899999999</v>
      </c>
      <c r="G41" s="1">
        <f>F41/E41*100</f>
        <v>90.757204826300082</v>
      </c>
      <c r="H41" s="16"/>
      <c r="J41" s="16"/>
    </row>
    <row r="42" spans="1:10" ht="18" customHeight="1">
      <c r="A42" s="43" t="s">
        <v>65</v>
      </c>
      <c r="B42" s="44"/>
      <c r="C42" s="44"/>
      <c r="D42" s="44"/>
      <c r="E42" s="44"/>
      <c r="F42" s="44"/>
      <c r="G42" s="45"/>
      <c r="J42" s="16"/>
    </row>
    <row r="43" spans="1:10" ht="16.5" customHeight="1">
      <c r="A43" s="40" t="s">
        <v>28</v>
      </c>
      <c r="B43" s="51" t="s">
        <v>66</v>
      </c>
      <c r="C43" s="2" t="s">
        <v>60</v>
      </c>
      <c r="D43" s="3">
        <f>D44+D45</f>
        <v>85588.1</v>
      </c>
      <c r="E43" s="1">
        <f t="shared" ref="E43:F43" si="5">E44+E45</f>
        <v>79437.349999999991</v>
      </c>
      <c r="F43" s="1">
        <f t="shared" si="5"/>
        <v>56930.05</v>
      </c>
      <c r="G43" s="1">
        <f>F43/E43*100</f>
        <v>71.66660267493819</v>
      </c>
      <c r="J43" s="16"/>
    </row>
    <row r="44" spans="1:10" ht="18" customHeight="1">
      <c r="A44" s="41"/>
      <c r="B44" s="52"/>
      <c r="C44" s="2" t="s">
        <v>61</v>
      </c>
      <c r="D44" s="3">
        <v>855.89</v>
      </c>
      <c r="E44" s="1">
        <v>794.37</v>
      </c>
      <c r="F44" s="1">
        <v>569.29999999999995</v>
      </c>
      <c r="G44" s="1">
        <f t="shared" ref="G44:G45" si="6">F44/E44*100</f>
        <v>71.666855495549925</v>
      </c>
      <c r="J44" s="16"/>
    </row>
    <row r="45" spans="1:10" ht="18" customHeight="1">
      <c r="A45" s="42"/>
      <c r="B45" s="53"/>
      <c r="C45" s="2" t="s">
        <v>62</v>
      </c>
      <c r="D45" s="3">
        <v>84732.21</v>
      </c>
      <c r="E45" s="1">
        <v>78642.98</v>
      </c>
      <c r="F45" s="1">
        <v>56360.75</v>
      </c>
      <c r="G45" s="1">
        <f t="shared" si="6"/>
        <v>71.666600121205988</v>
      </c>
      <c r="J45" s="16"/>
    </row>
    <row r="46" spans="1:10" ht="18" customHeight="1">
      <c r="A46" s="37" t="s">
        <v>67</v>
      </c>
      <c r="B46" s="46"/>
      <c r="C46" s="47"/>
      <c r="D46" s="1">
        <f>D43</f>
        <v>85588.1</v>
      </c>
      <c r="E46" s="1">
        <f t="shared" ref="E46:F46" si="7">E43</f>
        <v>79437.349999999991</v>
      </c>
      <c r="F46" s="1">
        <f t="shared" si="7"/>
        <v>56930.05</v>
      </c>
      <c r="G46" s="1">
        <f>F46/E46*100</f>
        <v>71.66660267493819</v>
      </c>
      <c r="J46" s="16"/>
    </row>
    <row r="47" spans="1:10" ht="15.75">
      <c r="A47" s="66" t="s">
        <v>31</v>
      </c>
      <c r="B47" s="46"/>
      <c r="C47" s="47"/>
      <c r="D47" s="1">
        <f>D23+D41+D46</f>
        <v>3612722.16</v>
      </c>
      <c r="E47" s="1">
        <f t="shared" ref="E47:F47" si="8">E23+E41+E46</f>
        <v>4867092.24</v>
      </c>
      <c r="F47" s="1">
        <f t="shared" si="8"/>
        <v>4563164.4899999993</v>
      </c>
      <c r="G47" s="1">
        <f>F47/E47*100</f>
        <v>93.755455310622978</v>
      </c>
    </row>
    <row r="48" spans="1:10" ht="49.5" customHeight="1">
      <c r="A48" s="51" t="s">
        <v>32</v>
      </c>
      <c r="B48" s="54"/>
      <c r="C48" s="54"/>
      <c r="D48" s="54"/>
      <c r="E48" s="54"/>
      <c r="F48" s="54"/>
      <c r="G48" s="55"/>
    </row>
    <row r="49" spans="1:10" ht="15.75">
      <c r="A49" s="56" t="s">
        <v>33</v>
      </c>
      <c r="B49" s="44"/>
      <c r="C49" s="44"/>
      <c r="D49" s="44"/>
      <c r="E49" s="44"/>
      <c r="F49" s="44"/>
      <c r="G49" s="45"/>
    </row>
    <row r="50" spans="1:10" ht="33.75" customHeight="1">
      <c r="A50" s="51" t="s">
        <v>34</v>
      </c>
      <c r="B50" s="54"/>
      <c r="C50" s="54"/>
      <c r="D50" s="54"/>
      <c r="E50" s="54"/>
      <c r="F50" s="54"/>
      <c r="G50" s="55"/>
    </row>
    <row r="51" spans="1:10" ht="15.75" customHeight="1">
      <c r="A51" s="56" t="s">
        <v>33</v>
      </c>
      <c r="B51" s="44"/>
      <c r="C51" s="44"/>
      <c r="D51" s="44"/>
      <c r="E51" s="44"/>
      <c r="F51" s="44"/>
      <c r="G51" s="45"/>
    </row>
    <row r="52" spans="1:10" ht="15.75">
      <c r="A52" s="51" t="s">
        <v>35</v>
      </c>
      <c r="B52" s="55"/>
      <c r="C52" s="20"/>
      <c r="D52" s="1">
        <f>D47</f>
        <v>3612722.16</v>
      </c>
      <c r="E52" s="1">
        <f>E47</f>
        <v>4867092.24</v>
      </c>
      <c r="F52" s="1">
        <f>F47</f>
        <v>4563164.4899999993</v>
      </c>
      <c r="G52" s="1">
        <f>G47</f>
        <v>93.755455310622978</v>
      </c>
      <c r="J52" s="16"/>
    </row>
    <row r="53" spans="1:10" ht="15.75" customHeight="1">
      <c r="A53" s="51" t="s">
        <v>36</v>
      </c>
      <c r="B53" s="54"/>
      <c r="C53" s="54"/>
      <c r="D53" s="54"/>
      <c r="E53" s="54"/>
      <c r="F53" s="54"/>
      <c r="G53" s="55"/>
    </row>
    <row r="54" spans="1:10" ht="35.25" customHeight="1">
      <c r="A54" s="51" t="s">
        <v>7</v>
      </c>
      <c r="B54" s="54"/>
      <c r="C54" s="54"/>
      <c r="D54" s="54"/>
      <c r="E54" s="54"/>
      <c r="F54" s="54"/>
      <c r="G54" s="55"/>
    </row>
    <row r="55" spans="1:10" ht="66.75" customHeight="1">
      <c r="A55" s="21" t="s">
        <v>29</v>
      </c>
      <c r="B55" s="18" t="s">
        <v>38</v>
      </c>
      <c r="C55" s="18" t="s">
        <v>12</v>
      </c>
      <c r="D55" s="5">
        <v>121492.42</v>
      </c>
      <c r="E55" s="5">
        <v>121489.78</v>
      </c>
      <c r="F55" s="5">
        <v>121489.78</v>
      </c>
      <c r="G55" s="1">
        <f>F55*100/E55</f>
        <v>100</v>
      </c>
      <c r="J55" s="16"/>
    </row>
    <row r="56" spans="1:10" ht="114" customHeight="1">
      <c r="A56" s="19" t="s">
        <v>37</v>
      </c>
      <c r="B56" s="18" t="s">
        <v>68</v>
      </c>
      <c r="C56" s="18" t="s">
        <v>12</v>
      </c>
      <c r="D56" s="6">
        <v>0</v>
      </c>
      <c r="E56" s="6">
        <v>8458</v>
      </c>
      <c r="F56" s="6">
        <v>8458</v>
      </c>
      <c r="G56" s="1">
        <f>F56*100/E56</f>
        <v>100</v>
      </c>
      <c r="J56" s="16"/>
    </row>
    <row r="57" spans="1:10" ht="15.75">
      <c r="A57" s="40" t="s">
        <v>39</v>
      </c>
      <c r="B57" s="37" t="s">
        <v>73</v>
      </c>
      <c r="C57" s="22" t="s">
        <v>70</v>
      </c>
      <c r="D57" s="3">
        <f>D58+D59+D60</f>
        <v>0</v>
      </c>
      <c r="E57" s="3">
        <f>E58+E59+E60</f>
        <v>894.33</v>
      </c>
      <c r="F57" s="6">
        <v>0</v>
      </c>
      <c r="G57" s="1">
        <f t="shared" ref="G57:G60" si="9">F57*100/E57</f>
        <v>0</v>
      </c>
      <c r="J57" s="16"/>
    </row>
    <row r="58" spans="1:10" ht="31.5">
      <c r="A58" s="41"/>
      <c r="B58" s="38"/>
      <c r="C58" s="22" t="s">
        <v>71</v>
      </c>
      <c r="D58" s="3">
        <v>0</v>
      </c>
      <c r="E58" s="3">
        <v>3.74</v>
      </c>
      <c r="F58" s="6">
        <v>0</v>
      </c>
      <c r="G58" s="1">
        <f t="shared" si="9"/>
        <v>0</v>
      </c>
      <c r="J58" s="16"/>
    </row>
    <row r="59" spans="1:10" ht="47.25">
      <c r="A59" s="41"/>
      <c r="B59" s="38"/>
      <c r="C59" s="22" t="s">
        <v>72</v>
      </c>
      <c r="D59" s="3">
        <v>0</v>
      </c>
      <c r="E59" s="3">
        <v>317.89</v>
      </c>
      <c r="F59" s="6">
        <v>0</v>
      </c>
      <c r="G59" s="1">
        <f t="shared" si="9"/>
        <v>0</v>
      </c>
      <c r="J59" s="16"/>
    </row>
    <row r="60" spans="1:10" ht="31.5">
      <c r="A60" s="42"/>
      <c r="B60" s="39"/>
      <c r="C60" s="22" t="s">
        <v>74</v>
      </c>
      <c r="D60" s="3">
        <v>0</v>
      </c>
      <c r="E60" s="3">
        <v>572.70000000000005</v>
      </c>
      <c r="F60" s="6">
        <v>0</v>
      </c>
      <c r="G60" s="1">
        <f t="shared" si="9"/>
        <v>0</v>
      </c>
      <c r="J60" s="16"/>
    </row>
    <row r="61" spans="1:10" ht="15.75">
      <c r="A61" s="40" t="s">
        <v>40</v>
      </c>
      <c r="B61" s="48" t="s">
        <v>69</v>
      </c>
      <c r="C61" s="22" t="s">
        <v>70</v>
      </c>
      <c r="D61" s="7">
        <v>0</v>
      </c>
      <c r="E61" s="7">
        <f>E62+E63</f>
        <v>873368.12</v>
      </c>
      <c r="F61" s="7">
        <f>F62+F63</f>
        <v>65612.97</v>
      </c>
      <c r="G61" s="23">
        <f>F61/E61*100</f>
        <v>7.512636252397213</v>
      </c>
      <c r="J61" s="16"/>
    </row>
    <row r="62" spans="1:10" ht="31.5">
      <c r="A62" s="41"/>
      <c r="B62" s="49"/>
      <c r="C62" s="22" t="s">
        <v>71</v>
      </c>
      <c r="D62" s="7">
        <v>0</v>
      </c>
      <c r="E62" s="7">
        <v>8733.68</v>
      </c>
      <c r="F62" s="7">
        <v>656.13</v>
      </c>
      <c r="G62" s="23">
        <f t="shared" ref="G62:G64" si="10">F62/E62*100</f>
        <v>7.512640719605022</v>
      </c>
      <c r="J62" s="16"/>
    </row>
    <row r="63" spans="1:10" ht="47.25">
      <c r="A63" s="42"/>
      <c r="B63" s="50"/>
      <c r="C63" s="22" t="s">
        <v>72</v>
      </c>
      <c r="D63" s="7">
        <v>0</v>
      </c>
      <c r="E63" s="7">
        <v>864634.44</v>
      </c>
      <c r="F63" s="7">
        <v>64956.84</v>
      </c>
      <c r="G63" s="23">
        <f t="shared" si="10"/>
        <v>7.5126362072739097</v>
      </c>
      <c r="J63" s="16"/>
    </row>
    <row r="64" spans="1:10" ht="63">
      <c r="A64" s="33" t="s">
        <v>42</v>
      </c>
      <c r="B64" s="34" t="s">
        <v>41</v>
      </c>
      <c r="C64" s="22" t="s">
        <v>71</v>
      </c>
      <c r="D64" s="7">
        <v>0</v>
      </c>
      <c r="E64" s="7">
        <v>2673.67</v>
      </c>
      <c r="F64" s="7">
        <v>2673.67</v>
      </c>
      <c r="G64" s="23">
        <f t="shared" si="10"/>
        <v>100</v>
      </c>
      <c r="J64" s="16"/>
    </row>
    <row r="65" spans="1:10" ht="15.75">
      <c r="A65" s="67" t="s">
        <v>31</v>
      </c>
      <c r="B65" s="68"/>
      <c r="C65" s="69"/>
      <c r="D65" s="24">
        <f>D61+D57+D56+D55+D64</f>
        <v>121492.42</v>
      </c>
      <c r="E65" s="24">
        <f>E61+E57+E56+E55+E64</f>
        <v>1006883.9</v>
      </c>
      <c r="F65" s="24">
        <f>F61+F57+F56+F55+F64</f>
        <v>198234.42</v>
      </c>
      <c r="G65" s="17">
        <f t="shared" ref="G65" si="11">F65/E65*100</f>
        <v>19.687912379967543</v>
      </c>
      <c r="J65" s="16"/>
    </row>
    <row r="66" spans="1:10" ht="33" customHeight="1">
      <c r="A66" s="51" t="s">
        <v>43</v>
      </c>
      <c r="B66" s="54"/>
      <c r="C66" s="54"/>
      <c r="D66" s="54"/>
      <c r="E66" s="54"/>
      <c r="F66" s="54"/>
      <c r="G66" s="55"/>
    </row>
    <row r="67" spans="1:10" ht="18" customHeight="1">
      <c r="A67" s="56" t="s">
        <v>33</v>
      </c>
      <c r="B67" s="44"/>
      <c r="C67" s="44"/>
      <c r="D67" s="44"/>
      <c r="E67" s="44"/>
      <c r="F67" s="44"/>
      <c r="G67" s="45"/>
    </row>
    <row r="68" spans="1:10" ht="31.5" customHeight="1">
      <c r="A68" s="51" t="s">
        <v>34</v>
      </c>
      <c r="B68" s="54"/>
      <c r="C68" s="54"/>
      <c r="D68" s="54"/>
      <c r="E68" s="54"/>
      <c r="F68" s="54"/>
      <c r="G68" s="55"/>
    </row>
    <row r="69" spans="1:10" ht="15.75">
      <c r="A69" s="56" t="s">
        <v>33</v>
      </c>
      <c r="B69" s="44"/>
      <c r="C69" s="44"/>
      <c r="D69" s="44"/>
      <c r="E69" s="44"/>
      <c r="F69" s="44"/>
      <c r="G69" s="45"/>
      <c r="J69" s="16"/>
    </row>
    <row r="70" spans="1:10" ht="15.75">
      <c r="A70" s="51" t="s">
        <v>44</v>
      </c>
      <c r="B70" s="55"/>
      <c r="C70" s="20"/>
      <c r="D70" s="25">
        <f>D65</f>
        <v>121492.42</v>
      </c>
      <c r="E70" s="25">
        <f t="shared" ref="E70:F70" si="12">E65</f>
        <v>1006883.9</v>
      </c>
      <c r="F70" s="25">
        <f t="shared" si="12"/>
        <v>198234.42</v>
      </c>
      <c r="G70" s="1">
        <f>F70/E70*100</f>
        <v>19.687912379967543</v>
      </c>
      <c r="J70" s="16"/>
    </row>
    <row r="71" spans="1:10" ht="15.75">
      <c r="A71" s="66" t="s">
        <v>45</v>
      </c>
      <c r="B71" s="46"/>
      <c r="C71" s="47"/>
      <c r="D71" s="25">
        <f>D70+D52</f>
        <v>3734214.58</v>
      </c>
      <c r="E71" s="25">
        <f>E70+E52</f>
        <v>5873976.1400000006</v>
      </c>
      <c r="F71" s="25">
        <f>F70+F52</f>
        <v>4761398.9099999992</v>
      </c>
      <c r="G71" s="1">
        <f>F71/E71*100</f>
        <v>81.059214346757599</v>
      </c>
      <c r="J71" s="16"/>
    </row>
    <row r="72" spans="1:10" ht="15.75">
      <c r="A72" s="66" t="s">
        <v>46</v>
      </c>
      <c r="B72" s="46"/>
      <c r="C72" s="47"/>
      <c r="D72" s="25"/>
      <c r="E72" s="25"/>
      <c r="F72" s="25"/>
      <c r="G72" s="1"/>
      <c r="J72" s="16"/>
    </row>
    <row r="73" spans="1:10" ht="15.75">
      <c r="A73" s="66" t="s">
        <v>47</v>
      </c>
      <c r="B73" s="46"/>
      <c r="C73" s="47"/>
      <c r="D73" s="25">
        <f>D62+D58+D56+D55+D44+D39+D36+D33+D31+D29+D26+D20+D16+D64</f>
        <v>3350104.22</v>
      </c>
      <c r="E73" s="25">
        <f>E62+E58+E56+E55+E44+E39+E36+E33+E31+E29+E26+E20+E16+E64</f>
        <v>288306.97000000003</v>
      </c>
      <c r="F73" s="25">
        <f>F62+F58+F56+F55+F44+F39+F36+F33+F31+F29+F26+F20+F16+F64</f>
        <v>236627.81</v>
      </c>
      <c r="G73" s="25">
        <f>F73/E73*100</f>
        <v>82.074952957259413</v>
      </c>
      <c r="J73" s="16"/>
    </row>
    <row r="74" spans="1:10" ht="15.75">
      <c r="A74" s="66" t="s">
        <v>14</v>
      </c>
      <c r="B74" s="46"/>
      <c r="C74" s="47"/>
      <c r="D74" s="25">
        <f>D63+D59+D45+D40+D37+D34+D30+D27+D21+D17</f>
        <v>384110.36</v>
      </c>
      <c r="E74" s="25">
        <f>E63+E59+E45+E40+E37+E34+E30+E27+E21+E17</f>
        <v>4289321.05</v>
      </c>
      <c r="F74" s="25">
        <f>F63+F59+F45+F40+F37+F34+F30+F27+F21+F17</f>
        <v>3264416.18</v>
      </c>
      <c r="G74" s="1">
        <f>F74/E74*100</f>
        <v>76.105661990491484</v>
      </c>
      <c r="J74" s="16"/>
    </row>
    <row r="75" spans="1:10" ht="15.75">
      <c r="A75" s="66" t="s">
        <v>15</v>
      </c>
      <c r="B75" s="46"/>
      <c r="C75" s="47"/>
      <c r="D75" s="25">
        <f>D22+D18+D60</f>
        <v>0</v>
      </c>
      <c r="E75" s="25">
        <f>E22+E18+E60</f>
        <v>1296348.1199999999</v>
      </c>
      <c r="F75" s="25">
        <f>F22+F18</f>
        <v>1260354.92</v>
      </c>
      <c r="G75" s="1">
        <f>F75/E75*100</f>
        <v>97.223492714287275</v>
      </c>
      <c r="J75" s="16"/>
    </row>
    <row r="76" spans="1:10" ht="18.75">
      <c r="A76" s="72"/>
      <c r="B76" s="72"/>
      <c r="C76" s="72"/>
      <c r="D76" s="26"/>
      <c r="E76" s="26"/>
      <c r="F76" s="26"/>
      <c r="G76" s="26"/>
      <c r="J76" s="16"/>
    </row>
    <row r="77" spans="1:10" ht="18.75">
      <c r="A77" s="72" t="s">
        <v>48</v>
      </c>
      <c r="B77" s="72"/>
      <c r="C77" s="72"/>
      <c r="D77" s="72"/>
      <c r="E77" s="27"/>
      <c r="F77" s="27"/>
      <c r="G77" s="27"/>
      <c r="J77" s="16"/>
    </row>
    <row r="78" spans="1:10" ht="18.75">
      <c r="A78" s="28" t="s">
        <v>49</v>
      </c>
      <c r="B78" s="29"/>
      <c r="C78" s="29"/>
      <c r="D78" s="29"/>
      <c r="E78" s="27"/>
      <c r="F78" s="27"/>
      <c r="G78" s="27"/>
      <c r="J78" s="16"/>
    </row>
    <row r="79" spans="1:10" ht="18.75">
      <c r="A79" s="28" t="s">
        <v>50</v>
      </c>
      <c r="B79" s="29"/>
      <c r="C79" s="29"/>
      <c r="D79" s="29"/>
      <c r="E79" s="30"/>
      <c r="F79" s="30"/>
      <c r="G79" s="31" t="s">
        <v>51</v>
      </c>
      <c r="J79" s="16"/>
    </row>
    <row r="80" spans="1:10" ht="18" hidden="1" customHeight="1">
      <c r="D80" s="16">
        <f>D73+D74+D75</f>
        <v>3734214.58</v>
      </c>
      <c r="E80" s="16">
        <f>E73+E74+E75</f>
        <v>5873976.1399999997</v>
      </c>
      <c r="F80" s="16">
        <f>F73+F74+F75</f>
        <v>4761398.91</v>
      </c>
    </row>
    <row r="81" spans="1:12" ht="18" hidden="1" customHeight="1">
      <c r="D81" s="16">
        <f>D71-D80</f>
        <v>0</v>
      </c>
      <c r="E81" s="16">
        <f>E71-E80</f>
        <v>0</v>
      </c>
      <c r="F81" s="16">
        <f>F71-F80</f>
        <v>0</v>
      </c>
    </row>
    <row r="82" spans="1:12" s="29" customFormat="1" ht="15" hidden="1" customHeight="1">
      <c r="A82" s="10"/>
      <c r="B82" s="10"/>
      <c r="C82" s="10"/>
      <c r="D82" s="10"/>
      <c r="E82" s="10"/>
      <c r="F82" s="10"/>
      <c r="G82" s="10"/>
    </row>
    <row r="83" spans="1:12" s="29" customFormat="1" ht="15" hidden="1" customHeight="1">
      <c r="A83" s="10"/>
      <c r="B83" s="10"/>
      <c r="C83" s="10"/>
      <c r="D83" s="16" t="e">
        <f>D84-D23</f>
        <v>#REF!</v>
      </c>
      <c r="E83" s="16" t="e">
        <f>E84-E23</f>
        <v>#REF!</v>
      </c>
      <c r="F83" s="16" t="e">
        <f>F84-F23</f>
        <v>#REF!</v>
      </c>
      <c r="G83" s="10"/>
    </row>
    <row r="84" spans="1:12" s="29" customFormat="1" ht="15.75" hidden="1" customHeight="1">
      <c r="A84" s="56" t="s">
        <v>22</v>
      </c>
      <c r="B84" s="44"/>
      <c r="C84" s="45"/>
      <c r="D84" s="16" t="e">
        <f>D86+D87+D88</f>
        <v>#REF!</v>
      </c>
      <c r="E84" s="16" t="e">
        <f>E86+E87+E88</f>
        <v>#REF!</v>
      </c>
      <c r="F84" s="16" t="e">
        <f>F86+F87+F88</f>
        <v>#REF!</v>
      </c>
      <c r="G84" s="16" t="e">
        <f>G86+G87+G88</f>
        <v>#REF!</v>
      </c>
      <c r="H84" s="73"/>
      <c r="I84" s="73"/>
      <c r="J84" s="73"/>
      <c r="K84" s="73"/>
      <c r="L84" s="73"/>
    </row>
    <row r="85" spans="1:12" s="29" customFormat="1" ht="15.75" hidden="1" customHeight="1">
      <c r="A85" s="56" t="s">
        <v>46</v>
      </c>
      <c r="B85" s="44"/>
      <c r="C85" s="45"/>
      <c r="E85" s="10"/>
      <c r="F85" s="10"/>
      <c r="G85" s="10"/>
      <c r="J85" s="32"/>
      <c r="K85" s="32"/>
    </row>
    <row r="86" spans="1:12" ht="15.75" hidden="1" customHeight="1">
      <c r="A86" s="56" t="s">
        <v>47</v>
      </c>
      <c r="B86" s="44"/>
      <c r="C86" s="45"/>
      <c r="D86" s="16" t="e">
        <f>#REF!+#REF!+#REF!+D16+D20</f>
        <v>#REF!</v>
      </c>
      <c r="E86" s="16" t="e">
        <f>#REF!+#REF!+#REF!+E16+E20</f>
        <v>#REF!</v>
      </c>
      <c r="F86" s="16" t="e">
        <f>#REF!+#REF!+#REF!+F16+F20</f>
        <v>#REF!</v>
      </c>
      <c r="G86" s="16" t="e">
        <f>#REF!+#REF!+#REF!+G16+G20</f>
        <v>#REF!</v>
      </c>
    </row>
    <row r="87" spans="1:12" ht="15.75" hidden="1" customHeight="1">
      <c r="A87" s="56" t="s">
        <v>14</v>
      </c>
      <c r="B87" s="44"/>
      <c r="C87" s="45"/>
      <c r="D87" s="16" t="e">
        <f>#REF!+#REF!+D17+D21</f>
        <v>#REF!</v>
      </c>
      <c r="E87" s="16" t="e">
        <f>#REF!+#REF!+E17+E21</f>
        <v>#REF!</v>
      </c>
      <c r="F87" s="16" t="e">
        <f>#REF!+#REF!+F17+F21</f>
        <v>#REF!</v>
      </c>
      <c r="G87" s="16" t="e">
        <f>#REF!+#REF!+G17+G21</f>
        <v>#REF!</v>
      </c>
    </row>
    <row r="88" spans="1:12" ht="15.75" hidden="1" customHeight="1">
      <c r="A88" s="56" t="s">
        <v>15</v>
      </c>
      <c r="B88" s="44"/>
      <c r="C88" s="45"/>
      <c r="D88" s="16" t="e">
        <f>#REF!+#REF!+D18+D22</f>
        <v>#REF!</v>
      </c>
      <c r="E88" s="16" t="e">
        <f>#REF!+#REF!+E18+E22</f>
        <v>#REF!</v>
      </c>
      <c r="F88" s="16" t="e">
        <f>#REF!+#REF!+F18+F22</f>
        <v>#REF!</v>
      </c>
      <c r="G88" s="16" t="e">
        <f>#REF!+#REF!+G18+G22</f>
        <v>#REF!</v>
      </c>
    </row>
    <row r="89" spans="1:12" hidden="1"/>
    <row r="90" spans="1:12" ht="15.75" hidden="1">
      <c r="A90" s="66" t="s">
        <v>30</v>
      </c>
      <c r="B90" s="46"/>
      <c r="C90" s="47"/>
      <c r="D90" s="16" t="e">
        <f>D92+D93</f>
        <v>#REF!</v>
      </c>
      <c r="E90" s="16" t="e">
        <f>E92+E93</f>
        <v>#REF!</v>
      </c>
      <c r="F90" s="16" t="e">
        <f>F92+F93</f>
        <v>#REF!</v>
      </c>
    </row>
    <row r="91" spans="1:12" ht="15.75" hidden="1">
      <c r="A91" s="56" t="s">
        <v>46</v>
      </c>
      <c r="B91" s="44"/>
      <c r="C91" s="45"/>
    </row>
    <row r="92" spans="1:12" ht="15.75" hidden="1">
      <c r="A92" s="56" t="s">
        <v>47</v>
      </c>
      <c r="B92" s="44"/>
      <c r="C92" s="45"/>
      <c r="D92" s="16" t="e">
        <f>D29+D31+#REF!+D33+D35</f>
        <v>#REF!</v>
      </c>
      <c r="E92" s="16" t="e">
        <f>E29+E31+#REF!+E33+E35</f>
        <v>#REF!</v>
      </c>
      <c r="F92" s="16" t="e">
        <f>F29+F31+#REF!+F33+F35</f>
        <v>#REF!</v>
      </c>
    </row>
    <row r="93" spans="1:12" ht="15.75" hidden="1">
      <c r="A93" s="56" t="s">
        <v>14</v>
      </c>
      <c r="B93" s="44"/>
      <c r="C93" s="45"/>
      <c r="D93" s="16">
        <f>D30+D34</f>
        <v>299378.15000000002</v>
      </c>
      <c r="E93" s="16">
        <f>E30+E34</f>
        <v>299378.15000000002</v>
      </c>
      <c r="F93" s="16">
        <f>F30+F34</f>
        <v>286449.13</v>
      </c>
    </row>
    <row r="94" spans="1:12" ht="15.75" hidden="1">
      <c r="A94" s="56" t="s">
        <v>15</v>
      </c>
      <c r="B94" s="44"/>
      <c r="C94" s="45"/>
      <c r="D94" s="10">
        <v>0</v>
      </c>
      <c r="E94" s="10">
        <v>0</v>
      </c>
      <c r="F94" s="10">
        <v>0</v>
      </c>
    </row>
    <row r="95" spans="1:12" hidden="1"/>
    <row r="96" spans="1:12" hidden="1"/>
    <row r="97" hidden="1"/>
  </sheetData>
  <mergeCells count="68">
    <mergeCell ref="A85:C85"/>
    <mergeCell ref="A86:C86"/>
    <mergeCell ref="A94:C94"/>
    <mergeCell ref="A93:C93"/>
    <mergeCell ref="A92:C92"/>
    <mergeCell ref="A91:C91"/>
    <mergeCell ref="A90:C90"/>
    <mergeCell ref="A88:C88"/>
    <mergeCell ref="A87:C87"/>
    <mergeCell ref="A75:C75"/>
    <mergeCell ref="A76:C76"/>
    <mergeCell ref="A77:D77"/>
    <mergeCell ref="H84:L84"/>
    <mergeCell ref="A84:C84"/>
    <mergeCell ref="A70:B70"/>
    <mergeCell ref="A71:C71"/>
    <mergeCell ref="A72:C72"/>
    <mergeCell ref="A73:C73"/>
    <mergeCell ref="A74:C74"/>
    <mergeCell ref="A65:C65"/>
    <mergeCell ref="A66:G66"/>
    <mergeCell ref="A67:G67"/>
    <mergeCell ref="A68:G68"/>
    <mergeCell ref="A69:G69"/>
    <mergeCell ref="E1:G1"/>
    <mergeCell ref="A32:A34"/>
    <mergeCell ref="A28:A30"/>
    <mergeCell ref="A19:A22"/>
    <mergeCell ref="A52:B52"/>
    <mergeCell ref="A15:A18"/>
    <mergeCell ref="A48:G48"/>
    <mergeCell ref="A47:C47"/>
    <mergeCell ref="A41:C41"/>
    <mergeCell ref="A24:G24"/>
    <mergeCell ref="A23:C23"/>
    <mergeCell ref="B15:B18"/>
    <mergeCell ref="B19:B22"/>
    <mergeCell ref="B32:B34"/>
    <mergeCell ref="B28:B30"/>
    <mergeCell ref="A51:G51"/>
    <mergeCell ref="A13:G13"/>
    <mergeCell ref="A14:G14"/>
    <mergeCell ref="E4:G4"/>
    <mergeCell ref="E3:G3"/>
    <mergeCell ref="E2:G2"/>
    <mergeCell ref="E5:G5"/>
    <mergeCell ref="A6:G6"/>
    <mergeCell ref="A7:G7"/>
    <mergeCell ref="A8:G8"/>
    <mergeCell ref="A12:G12"/>
    <mergeCell ref="B35:B37"/>
    <mergeCell ref="B38:B40"/>
    <mergeCell ref="A25:A27"/>
    <mergeCell ref="B25:B27"/>
    <mergeCell ref="A38:A40"/>
    <mergeCell ref="A35:A37"/>
    <mergeCell ref="B57:B60"/>
    <mergeCell ref="A57:A60"/>
    <mergeCell ref="A42:G42"/>
    <mergeCell ref="A46:C46"/>
    <mergeCell ref="B61:B63"/>
    <mergeCell ref="B43:B45"/>
    <mergeCell ref="A43:A45"/>
    <mergeCell ref="A61:A63"/>
    <mergeCell ref="A54:G54"/>
    <mergeCell ref="A53:G53"/>
    <mergeCell ref="A50:G50"/>
    <mergeCell ref="A49:G49"/>
  </mergeCells>
  <printOptions horizontalCentered="1"/>
  <pageMargins left="0.78740157480314965" right="0.19685039370078741" top="0.98425196850393704" bottom="0.78740157480314965" header="0.31496062992125984" footer="0.31496062992125984"/>
  <pageSetup paperSize="9" scale="52" orientation="portrait" r:id="rId1"/>
  <headerFooter differentFirst="1">
    <oddHeader>&amp;C&amp;11&amp;"Calibri,Regular"&amp;P&amp;12&amp;"-,Regular"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Лист1!Print_Titles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Фалеева Светлана Владимировна</dc:creator>
  <cp:lastModifiedBy>o.chuhlebova</cp:lastModifiedBy>
  <cp:lastPrinted>2025-03-18T09:00:52Z</cp:lastPrinted>
  <dcterms:created xsi:type="dcterms:W3CDTF">2025-03-17T10:06:07Z</dcterms:created>
  <dcterms:modified xsi:type="dcterms:W3CDTF">2025-03-18T11:52:26Z</dcterms:modified>
</cp:coreProperties>
</file>