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570" windowHeight="10650"/>
  </bookViews>
  <sheets>
    <sheet name="2024" sheetId="6" r:id="rId1"/>
    <sheet name="по программам (в руб)" sheetId="4" state="hidden" r:id="rId2"/>
    <sheet name="Бюджет_1" sheetId="5" state="hidden" r:id="rId3"/>
  </sheets>
  <definedNames>
    <definedName name="_xlnm._FilterDatabase" localSheetId="0" hidden="1">'2024'!$B$5:$G$49</definedName>
    <definedName name="_xlnm._FilterDatabase" localSheetId="2" hidden="1">Бюджет_1!$A$7:$AC$47</definedName>
    <definedName name="_xlnm._FilterDatabase" localSheetId="1" hidden="1">'по программам (в руб)'!$A$6:$G$30</definedName>
    <definedName name="_xlnm.Print_Titles" localSheetId="0">'2024'!$11:$11</definedName>
    <definedName name="_xlnm.Print_Titles" localSheetId="2">Бюджет_1!$6:$7</definedName>
    <definedName name="_xlnm.Print_Titles" localSheetId="1">'по программам (в руб)'!$10:$10</definedName>
    <definedName name="_xlnm.Print_Area" localSheetId="0">'2024'!$B$1:$G$41</definedName>
    <definedName name="_xlnm.Print_Area" localSheetId="1">'по программам (в руб)'!$A$1:$O$40</definedName>
  </definedNames>
  <calcPr calcId="124519" iterate="1"/>
</workbook>
</file>

<file path=xl/calcChain.xml><?xml version="1.0" encoding="utf-8"?>
<calcChain xmlns="http://schemas.openxmlformats.org/spreadsheetml/2006/main">
  <c r="G13" i="6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H13"/>
  <c r="J23"/>
  <c r="K23"/>
  <c r="E22" l="1"/>
  <c r="J22" s="1"/>
  <c r="F16"/>
  <c r="K16" s="1"/>
  <c r="F25"/>
  <c r="E25" l="1"/>
  <c r="E14"/>
  <c r="J14" s="1"/>
  <c r="F14"/>
  <c r="K14" s="1"/>
  <c r="E16"/>
  <c r="J16" s="1"/>
  <c r="E17"/>
  <c r="F17"/>
  <c r="E19"/>
  <c r="J19" s="1"/>
  <c r="F19"/>
  <c r="E21"/>
  <c r="J21" s="1"/>
  <c r="F21"/>
  <c r="K21" s="1"/>
  <c r="F22"/>
  <c r="K22" s="1"/>
  <c r="E24"/>
  <c r="F24"/>
  <c r="E26"/>
  <c r="J26" s="1"/>
  <c r="F26"/>
  <c r="K26" s="1"/>
  <c r="E27"/>
  <c r="J27" s="1"/>
  <c r="F27"/>
  <c r="K27" s="1"/>
  <c r="E28"/>
  <c r="J28" s="1"/>
  <c r="F28"/>
  <c r="K28" s="1"/>
  <c r="E29"/>
  <c r="J29" s="1"/>
  <c r="F29"/>
  <c r="K29" s="1"/>
  <c r="E30"/>
  <c r="J30" s="1"/>
  <c r="F30"/>
  <c r="K30" s="1"/>
  <c r="E31"/>
  <c r="J31" s="1"/>
  <c r="F31"/>
  <c r="K31" s="1"/>
  <c r="E32"/>
  <c r="J32" s="1"/>
  <c r="F32"/>
  <c r="K32" s="1"/>
  <c r="E33"/>
  <c r="J33" s="1"/>
  <c r="F33"/>
  <c r="K33" s="1"/>
  <c r="E34"/>
  <c r="J34" s="1"/>
  <c r="F34"/>
  <c r="K34" s="1"/>
  <c r="E35"/>
  <c r="J35" s="1"/>
  <c r="F35"/>
  <c r="K35" s="1"/>
  <c r="E36"/>
  <c r="J36" s="1"/>
  <c r="F36"/>
  <c r="K36" s="1"/>
  <c r="F12"/>
  <c r="E12"/>
  <c r="J12" s="1"/>
  <c r="N19" l="1"/>
  <c r="K19"/>
  <c r="K24"/>
  <c r="K25"/>
  <c r="J18"/>
  <c r="J17"/>
  <c r="F37"/>
  <c r="K37" s="1"/>
  <c r="K12"/>
  <c r="J25"/>
  <c r="J24"/>
  <c r="K18"/>
  <c r="K17"/>
  <c r="E37"/>
  <c r="J37" s="1"/>
  <c r="G12"/>
  <c r="G37" l="1"/>
  <c r="F80"/>
  <c r="F81" s="1"/>
  <c r="E80"/>
  <c r="E81" s="1"/>
  <c r="F53" l="1"/>
  <c r="F54"/>
  <c r="F55"/>
  <c r="F56"/>
  <c r="F57"/>
  <c r="F58"/>
  <c r="F59"/>
  <c r="E54"/>
  <c r="E53"/>
  <c r="E59"/>
  <c r="E55"/>
  <c r="E57"/>
  <c r="E58"/>
  <c r="E56"/>
  <c r="E44"/>
  <c r="F60" l="1"/>
  <c r="F61" s="1"/>
  <c r="F44"/>
  <c r="F51" l="1"/>
  <c r="E51"/>
  <c r="E60" l="1"/>
  <c r="E61" s="1"/>
  <c r="L12" i="4"/>
  <c r="M12"/>
  <c r="L13"/>
  <c r="M13"/>
  <c r="L14"/>
  <c r="M14"/>
  <c r="L15"/>
  <c r="M15"/>
  <c r="L16"/>
  <c r="M16"/>
  <c r="L17"/>
  <c r="M17"/>
  <c r="L18"/>
  <c r="M18"/>
  <c r="L19"/>
  <c r="M19"/>
  <c r="L20"/>
  <c r="M20"/>
  <c r="L21"/>
  <c r="L22"/>
  <c r="M22"/>
  <c r="L23"/>
  <c r="M23"/>
  <c r="L24"/>
  <c r="M24"/>
  <c r="L25"/>
  <c r="M25"/>
  <c r="L26"/>
  <c r="M26"/>
  <c r="L27"/>
  <c r="M27"/>
  <c r="L28"/>
  <c r="M28"/>
  <c r="L29"/>
  <c r="M29"/>
  <c r="M11"/>
  <c r="L11"/>
  <c r="H30"/>
  <c r="I21"/>
  <c r="M21" s="1"/>
  <c r="T4" i="5"/>
  <c r="O4"/>
  <c r="H31" i="4" s="1"/>
  <c r="I30" l="1"/>
  <c r="I31" s="1"/>
  <c r="W4" i="5"/>
  <c r="P43" i="4"/>
  <c r="E30"/>
  <c r="P30" s="1"/>
  <c r="D30"/>
  <c r="D43" s="1"/>
  <c r="P29"/>
  <c r="G29"/>
  <c r="F29"/>
  <c r="P28"/>
  <c r="G28"/>
  <c r="F28"/>
  <c r="P27"/>
  <c r="G27"/>
  <c r="F27"/>
  <c r="P26"/>
  <c r="G26"/>
  <c r="F26"/>
  <c r="P25"/>
  <c r="G25"/>
  <c r="F25"/>
  <c r="P24"/>
  <c r="G24"/>
  <c r="F24"/>
  <c r="P23"/>
  <c r="G23"/>
  <c r="F23"/>
  <c r="P22"/>
  <c r="G22"/>
  <c r="F22"/>
  <c r="P21"/>
  <c r="G21"/>
  <c r="F21"/>
  <c r="P20"/>
  <c r="G20"/>
  <c r="F20"/>
  <c r="P19"/>
  <c r="G19"/>
  <c r="F19"/>
  <c r="P18"/>
  <c r="G18"/>
  <c r="F18"/>
  <c r="P17"/>
  <c r="G17"/>
  <c r="F17"/>
  <c r="P16"/>
  <c r="G16"/>
  <c r="F16"/>
  <c r="P15"/>
  <c r="G15"/>
  <c r="F15"/>
  <c r="P14"/>
  <c r="G14"/>
  <c r="F14"/>
  <c r="P13"/>
  <c r="G13"/>
  <c r="F13"/>
  <c r="P12"/>
  <c r="G12"/>
  <c r="F12"/>
  <c r="P11"/>
  <c r="G11"/>
  <c r="F11"/>
  <c r="F30" s="1"/>
  <c r="F44" s="1"/>
  <c r="G30" l="1"/>
  <c r="E43"/>
</calcChain>
</file>

<file path=xl/sharedStrings.xml><?xml version="1.0" encoding="utf-8"?>
<sst xmlns="http://schemas.openxmlformats.org/spreadsheetml/2006/main" count="262" uniqueCount="210">
  <si>
    <t>№ п/п</t>
  </si>
  <si>
    <t>Итого:</t>
  </si>
  <si>
    <t xml:space="preserve">ИНФОРМАЦИЯ </t>
  </si>
  <si>
    <t>(тыс. руб.)</t>
  </si>
  <si>
    <t>% исполнения к году</t>
  </si>
  <si>
    <t>(тыс.руб.)</t>
  </si>
  <si>
    <t>% исполнения</t>
  </si>
  <si>
    <t>администрации города Ставрополя</t>
  </si>
  <si>
    <t xml:space="preserve">                              Приложение 19</t>
  </si>
  <si>
    <t xml:space="preserve">                              к пояснительной записке к отчету</t>
  </si>
  <si>
    <t xml:space="preserve">                              об исполнении бюджета города</t>
  </si>
  <si>
    <t>Муниципальная программа «Развитие образования в городе Ставрополе»</t>
  </si>
  <si>
    <t>Муниципальная программа «Поддержка садоводческих, огороднических и дачных некоммерческих объединений граждан, расположенных на территории города Ставрополя»</t>
  </si>
  <si>
    <t>Муниципальная программа «Социальная поддержка населения города Ставрополя»</t>
  </si>
  <si>
    <t>Муниципальная программа «Развитие жилищно-коммунального хозяйства, транспортной системы на территории города Ставрополя, благоустройство территории города Ставрополя»</t>
  </si>
  <si>
    <t>Муниципальная программа «Развитие градостроительства на территории города Ставрополя»</t>
  </si>
  <si>
    <t>Муниципальная программа «Обеспечение жильем молодых семей в городе Ставрополе»</t>
  </si>
  <si>
    <t>Муниципальная программа «Культура города Ставрополя»</t>
  </si>
  <si>
    <t>Муниципальная программа «Развитие физической культуры и спорта в городе Ставрополе»</t>
  </si>
  <si>
    <t>Муниципальная программа «Молодежь города Ставрополя»</t>
  </si>
  <si>
    <t>Муниципальная программа «Управление муниципальными финансами и муниципальным долгом города Ставрополя»</t>
  </si>
  <si>
    <t>Муниципальная программа  «Управление и распоряжение имуществом, находящимся в муниципальной собственности города Ставрополя, в том числе земельными ресурсами»</t>
  </si>
  <si>
    <t>Муниципальная программа «Экономическое развитие города Ставрополя»</t>
  </si>
  <si>
    <t>Муниципальная программа «Развитие муниципальной службы и противодействие коррупции в городе Ставрополе»</t>
  </si>
  <si>
    <t>Муниципальная программа «Развитие информационного общества, оптимизация и повышение качества предоставления государственных и муниципальных услуг в городе Ставрополе»</t>
  </si>
  <si>
    <t>Муниципальная программа «Обеспечение безопасности, общественного порядка и профилактика правонарушений в городе Ставрополе»</t>
  </si>
  <si>
    <t>Муниципальная программа «Обеспечение гражданской обороны, пожарной безопасности, безопасности людей на водных объектах, организация деятельности аварийно-спасательных служб, защита населения и территории города Ставрополя от чрезвычайных ситуаций»</t>
  </si>
  <si>
    <t>Муниципальная программа «Энергосбережение и повышение энергетической эффективности в городе Ставрополе»</t>
  </si>
  <si>
    <t>Муниципальная программа «Развитие казачества в городе Ставрополе»</t>
  </si>
  <si>
    <t>Уточненный план                   на 2018 год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</si>
  <si>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</si>
  <si>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</si>
  <si>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</si>
  <si>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</si>
  <si>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</si>
  <si>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</si>
  <si>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</si>
  <si>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</si>
  <si>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</si>
  <si>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</si>
  <si>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</si>
  <si>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</si>
  <si>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</si>
  <si>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</si>
  <si>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</si>
  <si>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</si>
  <si>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</si>
  <si>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</si>
  <si>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Наименование муниципальной  программы города Ставрополя</t>
  </si>
  <si>
    <t>Правовой акт, на основании которого утверждена муниципальная программа города Ставрополя</t>
  </si>
  <si>
    <t>Муниципальная программа «Формирование современной городской среды на территории города Ставрополя»</t>
  </si>
  <si>
    <t>Постановление администрации города Ставрополя от 22.11.2016 № 2652 «Об утверждении муниципальной программы «Развитие образования в городе Ставрополе»</t>
  </si>
  <si>
    <t>Постановление администрации города Ставрополя от 24.11.2016 № 2683 «Об утверждении муниципальной программы «Поддержка садоводческих, огороднических и дачных некоммерческих объединений граждан, расположенных на территории города Ставрополя»</t>
  </si>
  <si>
    <t>Постановление администрации города Ставрополя от 24.11.2016 № 2684 «Об утверждении муниципальной программы «Социальная поддержка населения города Ставрополя»</t>
  </si>
  <si>
    <t>Постановление администрации города Ставрополя от 24.11.2016 № 2665 «Об утверждении муниципальной программы «Развитие жилищно-коммунального хозяйства, транспортной системы на территории города Ставрополя, благоустройство территории города Ставрополя»</t>
  </si>
  <si>
    <t>Постановление администрации города Ставрополя от 22.11.2016 № 2658 «Об утверждении муниципальной программы «Развитие градостроительства на территории города Ставрополя»</t>
  </si>
  <si>
    <t>Постановление администрации города Ставрополя от 30.11.2016 № 2713 «Об утверждении муниципальной программы «Обеспечение жильем молодых семей в городе Ставрополе»</t>
  </si>
  <si>
    <t>Постановление администрации города Ставрополя от 24.11.2016 № 2662 «Об утверждении муниципальной программы «Культура города Ставрополя»</t>
  </si>
  <si>
    <t>Постановление администрации города Ставрополя от 22.11.2016 № 2651 «Об утверждении муниципальной программы «Развитие физической культуры и спорта в городе Ставрополе»</t>
  </si>
  <si>
    <t>Постановление администрации города Ставрополя от 24.11.2016 № 2663 «Об утверждении муниципальной программы «Молодежь города Ставрополя»</t>
  </si>
  <si>
    <t>Постановление администрации города Ставрополя от 22.11.2016 № 2655 «Об утверждении муниципальной программы «Управление муниципальными финансами и муниципальным долгом города Ставрополя»</t>
  </si>
  <si>
    <t>Постановление администрации города Ставрополя от 22.11.2016 № 2653 «Об утверждении муниципальной программы «Управление и распоряжение имуществом, находящимся в муниципальной собственности города Ставрополя, в том числе земельными ресурсами»</t>
  </si>
  <si>
    <t>Постановление администрации города Ставрополя от 24.11.2016 № 2664 «Об утверждении муниципальной программы «Экономическое развитие города Ставрополя»</t>
  </si>
  <si>
    <t>Постановление администрации города Ставрополя от 22.11.2016 № 2660 «Об утверждении муниципальной программы «Развитие муниципальной службы и противодействие коррупции в городе Ставрополе»</t>
  </si>
  <si>
    <t>Постановление администрации города Ставрополя от 22.11.2016 № 2659 «Об утверждении муниципальной программы «Развитие информационного общества, оптимизация и повышение качества предоставления государственных и муниципальных услуг в городе Ставрополе»</t>
  </si>
  <si>
    <t>Постановление администрации города Ставрополя от 22.11.2016 № 2656 «Об утверждении муниципальной программы «Обеспечение безопасности, общественного порядка и профилактика правонарушений в городе Ставрополе»</t>
  </si>
  <si>
    <t>Постановление администрации города Ставрополя от 22.11.2016 № 2657 «Об утверждении муниципальной программы «Обеспечение гражданской обороны, пожарной безопасности, безопасности людей на водных объектах, организация деятельности аварийно-спасательных служб, защита населения и территории города Ставрополя от чрезвычайных ситуаций»</t>
  </si>
  <si>
    <t>Постановление администрации города Ставрополя от 22.11.2016 № 2654 «Об утверждении муниципальной программы «Энергосбережение и повышение энергетической эффективности в городе Ставрополе»</t>
  </si>
  <si>
    <t>Постановление администрации города Ставрополя от 24.11.2016 № 2661 «Об утверждении муниципальной программы «Развитие казачества в городе Ставрополе»</t>
  </si>
  <si>
    <t>Постановление администрации города Ставрополя от 30.03.2018 № 534 «Об утверждении муниципальной программы «Формирование современной городской среды на территории города Ставрополя»</t>
  </si>
  <si>
    <t>19.</t>
  </si>
  <si>
    <t>Исполняющий обязанности заместителя</t>
  </si>
  <si>
    <t>главы администрации города Ставрополя,</t>
  </si>
  <si>
    <t>руководителя комитета финансов и бюджета</t>
  </si>
  <si>
    <t xml:space="preserve">первый заместитель руководителя </t>
  </si>
  <si>
    <t>комитета финансов и бюджета</t>
  </si>
  <si>
    <t>Т.Ю. Филькова</t>
  </si>
  <si>
    <t xml:space="preserve">                              за девять месяцев 2018 года</t>
  </si>
  <si>
    <t>Кассовое исполнение                       за девять месяцев                     2018 года</t>
  </si>
  <si>
    <t>о финансировании муниципальных программ города Ставрополя за 2018 год</t>
  </si>
  <si>
    <t>План 2018 года без учета остатков 2017 года</t>
  </si>
  <si>
    <t>Кассовое исполнение                       2018 года без учета остатков 2017 года</t>
  </si>
  <si>
    <t>Отчет об исполнении бюджетной росписи расходов главного распорядителя бюджетных средств</t>
  </si>
  <si>
    <t>c 01.01.2018 по 32.12.2018</t>
  </si>
  <si>
    <t>(в рублях)</t>
  </si>
  <si>
    <t>Регион</t>
  </si>
  <si>
    <t>КЦСР</t>
  </si>
  <si>
    <t>КВСР</t>
  </si>
  <si>
    <t>КФСР</t>
  </si>
  <si>
    <t>Тип средств</t>
  </si>
  <si>
    <t>Направление</t>
  </si>
  <si>
    <t>СубКЭСР</t>
  </si>
  <si>
    <t>КЭСР</t>
  </si>
  <si>
    <t>КВР</t>
  </si>
  <si>
    <t>Мероприятие</t>
  </si>
  <si>
    <t>Источник финансирования</t>
  </si>
  <si>
    <t>Бюджетная роспись расходов главного распорядителя средств на год</t>
  </si>
  <si>
    <t>Лимиты бюджетных обязательств на год</t>
  </si>
  <si>
    <t>Кассовое исполнение</t>
  </si>
  <si>
    <t>Остаток</t>
  </si>
  <si>
    <t>Код дополнительной информации</t>
  </si>
  <si>
    <t xml:space="preserve">Утвержденная </t>
  </si>
  <si>
    <t>с  изменениями</t>
  </si>
  <si>
    <t>Утвержденные</t>
  </si>
  <si>
    <t>c изменениями</t>
  </si>
  <si>
    <t>Сумма на год</t>
  </si>
  <si>
    <t>Всего</t>
  </si>
  <si>
    <t>% исполнения к росписи ГРБС с учетом изменений</t>
  </si>
  <si>
    <t>% исполнения к ЛБО с учетом изменений</t>
  </si>
  <si>
    <t>Росписи с учетом изменений (12-15)</t>
  </si>
  <si>
    <t>Лимитов с учетом изменений (14-15)</t>
  </si>
  <si>
    <t>8</t>
  </si>
  <si>
    <t>9</t>
  </si>
  <si>
    <t>0110111010</t>
  </si>
  <si>
    <t>0110211010</t>
  </si>
  <si>
    <t>0110311010</t>
  </si>
  <si>
    <t>0110411010</t>
  </si>
  <si>
    <t>0110520240</t>
  </si>
  <si>
    <t>0110611010</t>
  </si>
  <si>
    <t>0110677300</t>
  </si>
  <si>
    <t>01106S7300</t>
  </si>
  <si>
    <t>01201R5200</t>
  </si>
  <si>
    <t>02Б0120160</t>
  </si>
  <si>
    <t>02Б0220160</t>
  </si>
  <si>
    <t>0410120190</t>
  </si>
  <si>
    <t>0420220130</t>
  </si>
  <si>
    <t>0420220820</t>
  </si>
  <si>
    <t>0420221410</t>
  </si>
  <si>
    <t>0420260090</t>
  </si>
  <si>
    <t>0420320570</t>
  </si>
  <si>
    <t>0430220290</t>
  </si>
  <si>
    <t>0430420280</t>
  </si>
  <si>
    <t>0430420300</t>
  </si>
  <si>
    <t>0430420780</t>
  </si>
  <si>
    <t>0430420800</t>
  </si>
  <si>
    <t>05Б0120390</t>
  </si>
  <si>
    <t>06Б0177360</t>
  </si>
  <si>
    <t>06Б01S7360</t>
  </si>
  <si>
    <t>0721340020</t>
  </si>
  <si>
    <t>0810421380</t>
  </si>
  <si>
    <t>11Б0220180</t>
  </si>
  <si>
    <t>1520220370</t>
  </si>
  <si>
    <t>1620220550</t>
  </si>
  <si>
    <t>17Б0220490</t>
  </si>
  <si>
    <t>7410010010</t>
  </si>
  <si>
    <t>7510010010</t>
  </si>
  <si>
    <t>8410010010</t>
  </si>
  <si>
    <t>8420020200</t>
  </si>
  <si>
    <t>8420021100</t>
  </si>
  <si>
    <t>9810021170</t>
  </si>
  <si>
    <t>9820020800</t>
  </si>
  <si>
    <t>9820076910</t>
  </si>
  <si>
    <t>98200S6910</t>
  </si>
  <si>
    <t>01 1 02</t>
  </si>
  <si>
    <t>отрасли жКХ</t>
  </si>
  <si>
    <t>сфере безопасности</t>
  </si>
  <si>
    <t>прочие</t>
  </si>
  <si>
    <t>ВСЕГО</t>
  </si>
  <si>
    <t>образование</t>
  </si>
  <si>
    <t>культура и молодежная политика</t>
  </si>
  <si>
    <t>соц политика</t>
  </si>
  <si>
    <t>физ культура и спорт</t>
  </si>
  <si>
    <t>Муниципальная программа «Обеспечение жильем населения города Ставрополя»</t>
  </si>
  <si>
    <t>Муниципальная программа «Поддержка ведения садоводства и огородничества на территории города Ставрополя»</t>
  </si>
  <si>
    <t>Заместитель главы администрации города Ставрополя,</t>
  </si>
  <si>
    <t>руководитель комитета финансов и бюджета</t>
  </si>
  <si>
    <t>Н.А. Бондаренко</t>
  </si>
  <si>
    <t xml:space="preserve">      к пояснительной записке к проекту решения</t>
  </si>
  <si>
    <t xml:space="preserve">      Приложение 19</t>
  </si>
  <si>
    <t xml:space="preserve">      Ставропольской городской Думы</t>
  </si>
  <si>
    <t xml:space="preserve">      «Об отчете об исполнении бюджета </t>
  </si>
  <si>
    <t xml:space="preserve">Постановление администрации города Ставрополя от 30.03.2018 № 534 «Об утверждении муниципальной программы «Формирование современной городской среды на территории города Ставрополя» </t>
  </si>
  <si>
    <t>кб 4</t>
  </si>
  <si>
    <t>кб 7</t>
  </si>
  <si>
    <t>7+9</t>
  </si>
  <si>
    <t>3+6</t>
  </si>
  <si>
    <t>02+04+15+17+20</t>
  </si>
  <si>
    <t>15+16+18</t>
  </si>
  <si>
    <t>10+11+12+13+14</t>
  </si>
  <si>
    <t xml:space="preserve">Постановление администрации г. Ставрополя от 08.11.2022 № 2389 «Об утверждении муниципальной программы «Развитие образования в городе Ставрополе»
</t>
  </si>
  <si>
    <t>Постановление администрации г. Ставрополя от 01.11.2022 № 2317 «Об утверждении муниципальной программы «Поддержка ведения садоводства и огородничества на территории города Ставрополя»</t>
  </si>
  <si>
    <t>Постановление администрации города Ставрополя от 10.11.2022 № 2409 «Об утверждении муниципальной программы «Социальная поддержка населения города Ставрополя»</t>
  </si>
  <si>
    <t>Постановление администрации г. Ставрополя от 11.11.2022 № 2413 «Об утверждении муниципальной программы "Развитие жилищно-коммунального хозяйства, осуществление дорожной деятельности и обеспечение безопасности дорожного движения на территории города Ставрополя, благоустройство территории города Ставрополя»</t>
  </si>
  <si>
    <t xml:space="preserve">Постановление администрации города Ставрополя от 09.11.2022 № 2403 «Обеспечение жильем населения города Ставрополя»
</t>
  </si>
  <si>
    <t>Постановление администрации города Ставрополяот 03.11.2022 № 2359 «Об утверждении муниципальной программы «Культура города Ставрополя»</t>
  </si>
  <si>
    <t>Постановление администрации города Ставрополя от 08.11.2022 N 2387 «Об утверждении муниципальной программы «Развитие физической культуры и спорта в городе Ставрополе»</t>
  </si>
  <si>
    <t>Постановление администрации города Ставрополя от 08.11.2022 N 2389 «Об утверждении муниципальной программы «Молодежь города Ставрополя»</t>
  </si>
  <si>
    <t>Постановление администрации города Ставрополя от 03.11.2022 № 2360 «Об утверждении муниципальной программы «Управление муниципальными финансами и муниципальным долгом города Ставрополя»</t>
  </si>
  <si>
    <t>Постановление администрации города Ставрополя от 31.10.2022 № 2316 «Об утверждении муниципальной программы «Управление и распоряжение имуществом, находящимся в муниципальной собственности города Ставрополя, в том числе земельными ресурсами»</t>
  </si>
  <si>
    <t>Постановление администрации города Ставрополя от 10.11.2022 № 2410 «Об утверждении муниципальной программы «Экономическое развитие города Ставрополя»</t>
  </si>
  <si>
    <t>Постановление администрации города Ставрополя от 08.11.2022 № 2385 «Об утверждении муниципальной программы «Развитие информационного общества в городе Ставрополе»»</t>
  </si>
  <si>
    <t>Постановление администрации города Ставрополя от 11.11.2022 № 2412 «Об утверждении муниципальной программы «Обеспечение безопасности, общественного порядка и профилактика правонарушений в городе Ставрополе»</t>
  </si>
  <si>
    <t>Постановление администрации города Ставрополя от 08.11.2022 № 2388 «Об утверждении муниципальной программы «Обеспечение гражданской обороны, первичных мер пожарной безопасности, безопасности людей на водных объектах, организация деятельности аварийно-спасательных служб, защита населения и территории города Ставрополя от чрезвычайных ситуаций природного и техногенного характера»</t>
  </si>
  <si>
    <t>Постановление администрации города Ставрополя от 11.11.2022 № 2411 «Об утверждении муниципальной программы «Энергосбережение и повышение энергетической эффективности в городе Ставрополе»</t>
  </si>
  <si>
    <t>Муниципальная программа «Развитие информационного общества в городе Ставрополе»</t>
  </si>
  <si>
    <t>Муниципальная программа «Обеспечение гражданской обороны, первичных мер пожарной безопасности, безопасности людей на водных объектах, организация деятельности аварийно-спасательных служб, защита населения и территории города Ставрополя от чрезвычайных ситуаций природного и техногенного характера»</t>
  </si>
  <si>
    <t>Муниципальная программа «Развитие жилищно-коммунального хозяйства, осуществление дорожной деятельности и обеспечение безопасности дорожного движения на территории города Ставрополя, благоустройство территории города Ставрополя»</t>
  </si>
  <si>
    <t>Постановление администрации города Ставрополя  от 17.10.2022 № 2197 «Об утверждении муниципальной программы «Развитие муниципальной службы и противодействие коррупции в администрации города Ставрополя, отраслевых (функциональных) и территориальных органах администрации города Ставрополя»</t>
  </si>
  <si>
    <t>Муниципальная программа Развитие муниципальной службы и противодействие коррупции в администрации города Ставрополя, отраслевых (функциональных) и территориальных органах администрации города Ставрополя»</t>
  </si>
  <si>
    <t>Постановление администрации города Ставрополя  от 08.12.2022 № 2386 «Об утверждении муниципальной программы «Развитие казачества в городе Ставрополе»</t>
  </si>
  <si>
    <r>
      <t>Постановление администрации города Ставрополя от 08.11.2022 № 2384</t>
    </r>
    <r>
      <rPr>
        <sz val="11"/>
        <rFont val="Times New Roman"/>
        <family val="1"/>
        <charset val="204"/>
      </rPr>
      <t xml:space="preserve"> «Об утверждении муниципальной программы «Развитие градостроительства на территории города Ставрополя»</t>
    </r>
  </si>
  <si>
    <t xml:space="preserve">      города Ставрополя за 2024 год»</t>
  </si>
  <si>
    <t>о финансировании муниципальных программ города Ставрополя за 2024 год</t>
  </si>
  <si>
    <t>Уточненный план                      на 2024 года</t>
  </si>
  <si>
    <t>Кассовое исполнение                       
за 2024 год</t>
  </si>
  <si>
    <t>в том числе остатки на 01.01.2024 года</t>
  </si>
  <si>
    <t>Остатки по Чапаева</t>
  </si>
  <si>
    <t>в том числе остатки на 01.01.2024.года</t>
  </si>
  <si>
    <t>Остатки по ремонту подъездных автомобильных дорог общего пользования местного значения к садоводческим некоммерческим товариществам, огородническим некоммерческим товариществам</t>
  </si>
  <si>
    <t>Остатки по корректировке (актуализация)Программы комплексного развития социальной инфраструктуры города Ставрополя до 2030 года, утвержденной решением Ставропольской городской Думы от 28 июля 2021 г. № 582</t>
  </si>
</sst>
</file>

<file path=xl/styles.xml><?xml version="1.0" encoding="utf-8"?>
<styleSheet xmlns="http://schemas.openxmlformats.org/spreadsheetml/2006/main">
  <numFmts count="13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;[Red]\-#,##0.00;0.00"/>
    <numFmt numFmtId="167" formatCode="00\.00\.00"/>
    <numFmt numFmtId="168" formatCode="0000000000"/>
    <numFmt numFmtId="169" formatCode="000"/>
    <numFmt numFmtId="170" formatCode="0000"/>
    <numFmt numFmtId="171" formatCode="000;[Red]\-000;&quot;&quot;"/>
    <numFmt numFmtId="172" formatCode="000\.00\.000\.0"/>
    <numFmt numFmtId="173" formatCode="0\.00"/>
    <numFmt numFmtId="174" formatCode="#,##0.00;[Red]\-#,##0.00"/>
    <numFmt numFmtId="175" formatCode="#,##0.00;[Red]\-#,##0.00;&quot; &quot;"/>
    <numFmt numFmtId="176" formatCode="#,##0.0"/>
  </numFmts>
  <fonts count="3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1"/>
      <name val="Times New Roman"/>
      <family val="1"/>
      <charset val="204"/>
    </font>
    <font>
      <sz val="8"/>
      <name val="Arial"/>
      <charset val="204"/>
    </font>
    <font>
      <b/>
      <sz val="8"/>
      <name val="Arial"/>
      <charset val="204"/>
    </font>
    <font>
      <sz val="8"/>
      <color rgb="FFFF0000"/>
      <name val="Arial"/>
      <family val="2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theme="1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2">
    <xf numFmtId="0" fontId="0" fillId="0" borderId="0"/>
    <xf numFmtId="0" fontId="8" fillId="0" borderId="0"/>
    <xf numFmtId="0" fontId="9" fillId="0" borderId="0"/>
    <xf numFmtId="164" fontId="11" fillId="0" borderId="0" applyFont="0" applyFill="0" applyBorder="0" applyAlignment="0" applyProtection="0"/>
    <xf numFmtId="0" fontId="8" fillId="0" borderId="0"/>
    <xf numFmtId="0" fontId="17" fillId="0" borderId="0"/>
    <xf numFmtId="0" fontId="18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17" fillId="0" borderId="0"/>
    <xf numFmtId="0" fontId="17" fillId="0" borderId="0"/>
  </cellStyleXfs>
  <cellXfs count="271">
    <xf numFmtId="0" fontId="0" fillId="0" borderId="0" xfId="0"/>
    <xf numFmtId="0" fontId="12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vertical="top"/>
    </xf>
    <xf numFmtId="4" fontId="4" fillId="0" borderId="0" xfId="0" applyNumberFormat="1" applyFont="1" applyFill="1" applyAlignment="1">
      <alignment vertical="top" wrapText="1"/>
    </xf>
    <xf numFmtId="0" fontId="4" fillId="0" borderId="0" xfId="0" applyFont="1" applyFill="1" applyAlignment="1">
      <alignment horizontal="center" vertical="top"/>
    </xf>
    <xf numFmtId="0" fontId="1" fillId="0" borderId="1" xfId="4" applyNumberFormat="1" applyFont="1" applyFill="1" applyBorder="1" applyAlignment="1" applyProtection="1">
      <alignment horizontal="center" vertical="top" wrapText="1"/>
      <protection hidden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5" fontId="14" fillId="0" borderId="0" xfId="3" applyNumberFormat="1" applyFont="1" applyFill="1" applyBorder="1" applyAlignment="1">
      <alignment vertical="top" wrapText="1"/>
    </xf>
    <xf numFmtId="165" fontId="14" fillId="0" borderId="0" xfId="0" applyNumberFormat="1" applyFont="1" applyFill="1" applyBorder="1" applyAlignment="1">
      <alignment vertical="top" wrapText="1"/>
    </xf>
    <xf numFmtId="165" fontId="16" fillId="0" borderId="0" xfId="3" applyNumberFormat="1" applyFont="1" applyFill="1" applyBorder="1" applyAlignment="1">
      <alignment vertical="top"/>
    </xf>
    <xf numFmtId="0" fontId="4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0" fontId="1" fillId="0" borderId="0" xfId="0" applyFont="1" applyFill="1" applyBorder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NumberFormat="1" applyFont="1" applyFill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4" fontId="5" fillId="0" borderId="0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4" fontId="5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horizontal="right" vertical="top"/>
    </xf>
    <xf numFmtId="4" fontId="7" fillId="0" borderId="0" xfId="0" applyNumberFormat="1" applyFont="1" applyFill="1" applyAlignment="1">
      <alignment vertical="top"/>
    </xf>
    <xf numFmtId="0" fontId="1" fillId="0" borderId="1" xfId="0" applyNumberFormat="1" applyFont="1" applyFill="1" applyBorder="1" applyAlignment="1">
      <alignment horizontal="left" vertical="top" wrapText="1"/>
    </xf>
    <xf numFmtId="0" fontId="14" fillId="0" borderId="0" xfId="0" applyFont="1" applyFill="1" applyAlignment="1">
      <alignment vertical="top"/>
    </xf>
    <xf numFmtId="0" fontId="1" fillId="2" borderId="1" xfId="0" applyFont="1" applyFill="1" applyBorder="1" applyAlignment="1">
      <alignment horizontal="justify" vertical="top" wrapText="1"/>
    </xf>
    <xf numFmtId="0" fontId="3" fillId="0" borderId="0" xfId="4" applyNumberFormat="1" applyFont="1" applyFill="1" applyBorder="1" applyAlignment="1" applyProtection="1">
      <protection hidden="1"/>
    </xf>
    <xf numFmtId="0" fontId="3" fillId="0" borderId="0" xfId="4" applyFont="1" applyFill="1" applyBorder="1" applyProtection="1">
      <protection hidden="1"/>
    </xf>
    <xf numFmtId="0" fontId="7" fillId="0" borderId="0" xfId="0" applyFont="1" applyFill="1" applyBorder="1" applyAlignment="1">
      <alignment vertical="top"/>
    </xf>
    <xf numFmtId="4" fontId="5" fillId="0" borderId="0" xfId="0" applyNumberFormat="1" applyFont="1" applyFill="1" applyBorder="1" applyAlignment="1">
      <alignment vertical="top" wrapText="1"/>
    </xf>
    <xf numFmtId="166" fontId="19" fillId="3" borderId="3" xfId="6" applyNumberFormat="1" applyFont="1" applyFill="1" applyBorder="1" applyAlignment="1" applyProtection="1">
      <protection hidden="1"/>
    </xf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4" fontId="6" fillId="0" borderId="0" xfId="0" applyNumberFormat="1" applyFont="1" applyFill="1" applyAlignment="1">
      <alignment horizontal="right"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 applyBorder="1" applyAlignment="1">
      <alignment horizontal="center" vertical="top" wrapText="1"/>
    </xf>
    <xf numFmtId="166" fontId="19" fillId="3" borderId="0" xfId="6" applyNumberFormat="1" applyFont="1" applyFill="1" applyBorder="1" applyAlignment="1" applyProtection="1">
      <protection hidden="1"/>
    </xf>
    <xf numFmtId="0" fontId="21" fillId="0" borderId="0" xfId="1" applyFont="1" applyAlignment="1" applyProtection="1">
      <protection hidden="1"/>
    </xf>
    <xf numFmtId="0" fontId="21" fillId="0" borderId="0" xfId="1" applyNumberFormat="1" applyFont="1" applyFill="1" applyAlignment="1" applyProtection="1">
      <alignment wrapText="1"/>
      <protection hidden="1"/>
    </xf>
    <xf numFmtId="0" fontId="21" fillId="0" borderId="0" xfId="1" applyNumberFormat="1" applyFont="1" applyFill="1" applyAlignment="1" applyProtection="1">
      <alignment horizontal="right" vertical="center" wrapText="1"/>
      <protection hidden="1"/>
    </xf>
    <xf numFmtId="0" fontId="8" fillId="3" borderId="0" xfId="1" applyFill="1" applyProtection="1">
      <protection hidden="1"/>
    </xf>
    <xf numFmtId="0" fontId="8" fillId="0" borderId="0" xfId="1" applyProtection="1">
      <protection hidden="1"/>
    </xf>
    <xf numFmtId="0" fontId="8" fillId="0" borderId="0" xfId="1"/>
    <xf numFmtId="0" fontId="22" fillId="0" borderId="0" xfId="1" applyNumberFormat="1" applyFont="1" applyFill="1" applyAlignment="1" applyProtection="1">
      <alignment horizontal="centerContinuous"/>
      <protection hidden="1"/>
    </xf>
    <xf numFmtId="0" fontId="22" fillId="0" borderId="0" xfId="1" applyNumberFormat="1" applyFont="1" applyFill="1" applyAlignment="1" applyProtection="1">
      <alignment horizontal="centerContinuous" wrapText="1"/>
      <protection hidden="1"/>
    </xf>
    <xf numFmtId="0" fontId="22" fillId="0" borderId="0" xfId="1" applyNumberFormat="1" applyFont="1" applyFill="1" applyAlignment="1" applyProtection="1">
      <alignment horizontal="centerContinuous" vertical="center" wrapText="1"/>
      <protection hidden="1"/>
    </xf>
    <xf numFmtId="0" fontId="8" fillId="3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4" fontId="8" fillId="3" borderId="0" xfId="1" applyNumberFormat="1" applyFill="1" applyProtection="1">
      <protection hidden="1"/>
    </xf>
    <xf numFmtId="4" fontId="8" fillId="0" borderId="0" xfId="1" applyNumberFormat="1" applyProtection="1">
      <protection hidden="1"/>
    </xf>
    <xf numFmtId="4" fontId="8" fillId="0" borderId="4" xfId="1" applyNumberFormat="1" applyBorder="1" applyProtection="1"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23" fillId="0" borderId="0" xfId="1" applyNumberFormat="1" applyFont="1" applyFill="1" applyAlignment="1" applyProtection="1">
      <protection hidden="1"/>
    </xf>
    <xf numFmtId="0" fontId="23" fillId="0" borderId="7" xfId="1" applyNumberFormat="1" applyFont="1" applyFill="1" applyBorder="1" applyAlignment="1" applyProtection="1">
      <protection hidden="1"/>
    </xf>
    <xf numFmtId="0" fontId="24" fillId="0" borderId="11" xfId="1" applyNumberFormat="1" applyFont="1" applyFill="1" applyBorder="1" applyAlignment="1" applyProtection="1">
      <alignment horizontal="right"/>
      <protection hidden="1"/>
    </xf>
    <xf numFmtId="0" fontId="24" fillId="0" borderId="12" xfId="1" applyNumberFormat="1" applyFont="1" applyFill="1" applyBorder="1" applyAlignment="1" applyProtection="1">
      <alignment horizontal="right"/>
      <protection hidden="1"/>
    </xf>
    <xf numFmtId="0" fontId="21" fillId="0" borderId="15" xfId="1" applyFont="1" applyBorder="1" applyAlignment="1" applyProtection="1">
      <protection hidden="1"/>
    </xf>
    <xf numFmtId="0" fontId="21" fillId="0" borderId="17" xfId="1" applyFont="1" applyBorder="1" applyAlignment="1" applyProtection="1">
      <protection hidden="1"/>
    </xf>
    <xf numFmtId="0" fontId="21" fillId="0" borderId="0" xfId="1" applyFont="1" applyFill="1" applyAlignment="1" applyProtection="1">
      <protection hidden="1"/>
    </xf>
    <xf numFmtId="0" fontId="21" fillId="0" borderId="0" xfId="1" applyNumberFormat="1" applyFont="1" applyFill="1" applyAlignment="1" applyProtection="1">
      <alignment horizontal="center" vertical="center"/>
      <protection hidden="1"/>
    </xf>
    <xf numFmtId="0" fontId="2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3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1" applyNumberFormat="1" applyFont="1" applyFill="1" applyAlignment="1" applyProtection="1">
      <alignment horizontal="center" vertical="center" wrapText="1"/>
      <protection hidden="1"/>
    </xf>
    <xf numFmtId="0" fontId="23" fillId="3" borderId="6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21" fillId="0" borderId="22" xfId="1" applyNumberFormat="1" applyFont="1" applyFill="1" applyBorder="1" applyAlignment="1" applyProtection="1">
      <alignment horizontal="center" vertical="center"/>
      <protection hidden="1"/>
    </xf>
    <xf numFmtId="0" fontId="25" fillId="4" borderId="9" xfId="1" applyNumberFormat="1" applyFont="1" applyFill="1" applyBorder="1" applyAlignment="1" applyProtection="1">
      <alignment horizontal="center" vertical="center" wrapText="1"/>
      <protection hidden="1"/>
    </xf>
    <xf numFmtId="0" fontId="21" fillId="0" borderId="23" xfId="1" applyNumberFormat="1" applyFont="1" applyFill="1" applyBorder="1" applyAlignment="1" applyProtection="1">
      <alignment horizontal="center" vertical="center"/>
      <protection hidden="1"/>
    </xf>
    <xf numFmtId="0" fontId="21" fillId="0" borderId="24" xfId="1" applyNumberFormat="1" applyFont="1" applyFill="1" applyBorder="1" applyAlignment="1" applyProtection="1">
      <alignment horizontal="center" vertical="center"/>
      <protection hidden="1"/>
    </xf>
    <xf numFmtId="0" fontId="21" fillId="0" borderId="25" xfId="1" applyNumberFormat="1" applyFont="1" applyFill="1" applyBorder="1" applyAlignment="1" applyProtection="1">
      <alignment horizontal="center" vertical="center"/>
      <protection hidden="1"/>
    </xf>
    <xf numFmtId="0" fontId="21" fillId="0" borderId="26" xfId="1" applyNumberFormat="1" applyFont="1" applyFill="1" applyBorder="1" applyAlignment="1" applyProtection="1">
      <alignment horizontal="center" vertical="center"/>
      <protection hidden="1"/>
    </xf>
    <xf numFmtId="0" fontId="25" fillId="4" borderId="27" xfId="1" applyNumberFormat="1" applyFont="1" applyFill="1" applyBorder="1" applyAlignment="1" applyProtection="1">
      <alignment horizontal="center" vertical="center" wrapText="1"/>
      <protection hidden="1"/>
    </xf>
    <xf numFmtId="0" fontId="25" fillId="3" borderId="27" xfId="1" applyNumberFormat="1" applyFont="1" applyFill="1" applyBorder="1" applyAlignment="1" applyProtection="1">
      <alignment horizontal="center" vertical="center" wrapText="1"/>
      <protection hidden="1"/>
    </xf>
    <xf numFmtId="0" fontId="21" fillId="0" borderId="28" xfId="1" applyNumberFormat="1" applyFont="1" applyFill="1" applyBorder="1" applyAlignment="1" applyProtection="1">
      <alignment horizontal="center" vertical="center"/>
      <protection hidden="1"/>
    </xf>
    <xf numFmtId="0" fontId="21" fillId="0" borderId="19" xfId="1" applyNumberFormat="1" applyFont="1" applyFill="1" applyBorder="1" applyAlignment="1" applyProtection="1">
      <alignment horizontal="center" vertical="center"/>
      <protection hidden="1"/>
    </xf>
    <xf numFmtId="0" fontId="21" fillId="0" borderId="29" xfId="1" applyNumberFormat="1" applyFont="1" applyFill="1" applyBorder="1" applyAlignment="1" applyProtection="1">
      <alignment horizontal="center" vertical="center"/>
      <protection hidden="1"/>
    </xf>
    <xf numFmtId="0" fontId="21" fillId="0" borderId="19" xfId="1" applyFont="1" applyFill="1" applyBorder="1" applyAlignment="1" applyProtection="1">
      <protection hidden="1"/>
    </xf>
    <xf numFmtId="167" fontId="21" fillId="0" borderId="16" xfId="1" applyNumberFormat="1" applyFont="1" applyFill="1" applyBorder="1" applyAlignment="1" applyProtection="1">
      <protection hidden="1"/>
    </xf>
    <xf numFmtId="168" fontId="23" fillId="0" borderId="30" xfId="1" applyNumberFormat="1" applyFont="1" applyFill="1" applyBorder="1" applyAlignment="1" applyProtection="1">
      <alignment wrapText="1"/>
      <protection hidden="1"/>
    </xf>
    <xf numFmtId="169" fontId="23" fillId="4" borderId="31" xfId="1" applyNumberFormat="1" applyFont="1" applyFill="1" applyBorder="1" applyAlignment="1" applyProtection="1">
      <alignment wrapText="1"/>
      <protection hidden="1"/>
    </xf>
    <xf numFmtId="170" fontId="23" fillId="0" borderId="31" xfId="1" applyNumberFormat="1" applyFont="1" applyFill="1" applyBorder="1" applyAlignment="1" applyProtection="1">
      <alignment wrapText="1"/>
      <protection hidden="1"/>
    </xf>
    <xf numFmtId="171" fontId="21" fillId="0" borderId="31" xfId="1" applyNumberFormat="1" applyFont="1" applyFill="1" applyBorder="1" applyAlignment="1" applyProtection="1">
      <alignment horizontal="left"/>
      <protection hidden="1"/>
    </xf>
    <xf numFmtId="169" fontId="21" fillId="0" borderId="31" xfId="1" applyNumberFormat="1" applyFont="1" applyFill="1" applyBorder="1" applyAlignment="1" applyProtection="1">
      <protection hidden="1"/>
    </xf>
    <xf numFmtId="171" fontId="21" fillId="0" borderId="31" xfId="1" applyNumberFormat="1" applyFont="1" applyFill="1" applyBorder="1" applyAlignment="1" applyProtection="1">
      <protection hidden="1"/>
    </xf>
    <xf numFmtId="169" fontId="23" fillId="0" borderId="31" xfId="1" applyNumberFormat="1" applyFont="1" applyFill="1" applyBorder="1" applyAlignment="1" applyProtection="1">
      <alignment wrapText="1"/>
      <protection hidden="1"/>
    </xf>
    <xf numFmtId="172" fontId="23" fillId="5" borderId="31" xfId="1" applyNumberFormat="1" applyFont="1" applyFill="1" applyBorder="1" applyAlignment="1" applyProtection="1">
      <alignment wrapText="1"/>
      <protection hidden="1"/>
    </xf>
    <xf numFmtId="166" fontId="21" fillId="0" borderId="31" xfId="1" applyNumberFormat="1" applyFont="1" applyFill="1" applyBorder="1" applyAlignment="1" applyProtection="1">
      <protection hidden="1"/>
    </xf>
    <xf numFmtId="166" fontId="21" fillId="3" borderId="31" xfId="1" applyNumberFormat="1" applyFont="1" applyFill="1" applyBorder="1" applyAlignment="1" applyProtection="1">
      <protection hidden="1"/>
    </xf>
    <xf numFmtId="173" fontId="21" fillId="0" borderId="31" xfId="1" applyNumberFormat="1" applyFont="1" applyFill="1" applyBorder="1" applyAlignment="1" applyProtection="1">
      <protection hidden="1"/>
    </xf>
    <xf numFmtId="10" fontId="21" fillId="0" borderId="31" xfId="1" applyNumberFormat="1" applyFont="1" applyFill="1" applyBorder="1" applyAlignment="1" applyProtection="1">
      <protection hidden="1"/>
    </xf>
    <xf numFmtId="166" fontId="21" fillId="0" borderId="32" xfId="1" applyNumberFormat="1" applyFont="1" applyFill="1" applyBorder="1" applyAlignment="1" applyProtection="1">
      <protection hidden="1"/>
    </xf>
    <xf numFmtId="1" fontId="21" fillId="0" borderId="16" xfId="1" applyNumberFormat="1" applyFont="1" applyFill="1" applyBorder="1" applyAlignment="1" applyProtection="1">
      <protection hidden="1"/>
    </xf>
    <xf numFmtId="173" fontId="21" fillId="0" borderId="16" xfId="1" applyNumberFormat="1" applyFont="1" applyFill="1" applyBorder="1" applyAlignment="1" applyProtection="1">
      <protection hidden="1"/>
    </xf>
    <xf numFmtId="167" fontId="21" fillId="0" borderId="33" xfId="1" applyNumberFormat="1" applyFont="1" applyFill="1" applyBorder="1" applyAlignment="1" applyProtection="1">
      <protection hidden="1"/>
    </xf>
    <xf numFmtId="168" fontId="23" fillId="0" borderId="34" xfId="1" applyNumberFormat="1" applyFont="1" applyFill="1" applyBorder="1" applyAlignment="1" applyProtection="1">
      <alignment wrapText="1"/>
      <protection hidden="1"/>
    </xf>
    <xf numFmtId="169" fontId="23" fillId="4" borderId="1" xfId="1" applyNumberFormat="1" applyFont="1" applyFill="1" applyBorder="1" applyAlignment="1" applyProtection="1">
      <alignment wrapText="1"/>
      <protection hidden="1"/>
    </xf>
    <xf numFmtId="170" fontId="23" fillId="0" borderId="1" xfId="1" applyNumberFormat="1" applyFont="1" applyFill="1" applyBorder="1" applyAlignment="1" applyProtection="1">
      <alignment wrapText="1"/>
      <protection hidden="1"/>
    </xf>
    <xf numFmtId="171" fontId="21" fillId="0" borderId="1" xfId="1" applyNumberFormat="1" applyFont="1" applyFill="1" applyBorder="1" applyAlignment="1" applyProtection="1">
      <alignment horizontal="left"/>
      <protection hidden="1"/>
    </xf>
    <xf numFmtId="169" fontId="21" fillId="0" borderId="1" xfId="1" applyNumberFormat="1" applyFont="1" applyFill="1" applyBorder="1" applyAlignment="1" applyProtection="1">
      <protection hidden="1"/>
    </xf>
    <xf numFmtId="171" fontId="21" fillId="0" borderId="1" xfId="1" applyNumberFormat="1" applyFont="1" applyFill="1" applyBorder="1" applyAlignment="1" applyProtection="1">
      <protection hidden="1"/>
    </xf>
    <xf numFmtId="169" fontId="23" fillId="0" borderId="1" xfId="1" applyNumberFormat="1" applyFont="1" applyFill="1" applyBorder="1" applyAlignment="1" applyProtection="1">
      <alignment wrapText="1"/>
      <protection hidden="1"/>
    </xf>
    <xf numFmtId="172" fontId="23" fillId="5" borderId="1" xfId="1" applyNumberFormat="1" applyFont="1" applyFill="1" applyBorder="1" applyAlignment="1" applyProtection="1">
      <alignment wrapText="1"/>
      <protection hidden="1"/>
    </xf>
    <xf numFmtId="166" fontId="21" fillId="0" borderId="1" xfId="1" applyNumberFormat="1" applyFont="1" applyFill="1" applyBorder="1" applyAlignment="1" applyProtection="1">
      <protection hidden="1"/>
    </xf>
    <xf numFmtId="166" fontId="21" fillId="3" borderId="1" xfId="1" applyNumberFormat="1" applyFont="1" applyFill="1" applyBorder="1" applyAlignment="1" applyProtection="1">
      <protection hidden="1"/>
    </xf>
    <xf numFmtId="173" fontId="21" fillId="0" borderId="1" xfId="1" applyNumberFormat="1" applyFont="1" applyFill="1" applyBorder="1" applyAlignment="1" applyProtection="1">
      <protection hidden="1"/>
    </xf>
    <xf numFmtId="10" fontId="21" fillId="0" borderId="1" xfId="1" applyNumberFormat="1" applyFont="1" applyFill="1" applyBorder="1" applyAlignment="1" applyProtection="1">
      <protection hidden="1"/>
    </xf>
    <xf numFmtId="166" fontId="21" fillId="0" borderId="3" xfId="1" applyNumberFormat="1" applyFont="1" applyFill="1" applyBorder="1" applyAlignment="1" applyProtection="1">
      <protection hidden="1"/>
    </xf>
    <xf numFmtId="1" fontId="21" fillId="0" borderId="33" xfId="1" applyNumberFormat="1" applyFont="1" applyFill="1" applyBorder="1" applyAlignment="1" applyProtection="1">
      <protection hidden="1"/>
    </xf>
    <xf numFmtId="173" fontId="21" fillId="0" borderId="33" xfId="1" applyNumberFormat="1" applyFont="1" applyFill="1" applyBorder="1" applyAlignment="1" applyProtection="1">
      <protection hidden="1"/>
    </xf>
    <xf numFmtId="167" fontId="21" fillId="0" borderId="35" xfId="1" applyNumberFormat="1" applyFont="1" applyFill="1" applyBorder="1" applyAlignment="1" applyProtection="1">
      <protection hidden="1"/>
    </xf>
    <xf numFmtId="168" fontId="23" fillId="0" borderId="36" xfId="1" applyNumberFormat="1" applyFont="1" applyFill="1" applyBorder="1" applyAlignment="1" applyProtection="1">
      <alignment wrapText="1"/>
      <protection hidden="1"/>
    </xf>
    <xf numFmtId="169" fontId="23" fillId="4" borderId="37" xfId="1" applyNumberFormat="1" applyFont="1" applyFill="1" applyBorder="1" applyAlignment="1" applyProtection="1">
      <alignment wrapText="1"/>
      <protection hidden="1"/>
    </xf>
    <xf numFmtId="170" fontId="23" fillId="0" borderId="37" xfId="1" applyNumberFormat="1" applyFont="1" applyFill="1" applyBorder="1" applyAlignment="1" applyProtection="1">
      <alignment wrapText="1"/>
      <protection hidden="1"/>
    </xf>
    <xf numFmtId="171" fontId="21" fillId="0" borderId="37" xfId="1" applyNumberFormat="1" applyFont="1" applyFill="1" applyBorder="1" applyAlignment="1" applyProtection="1">
      <alignment horizontal="left"/>
      <protection hidden="1"/>
    </xf>
    <xf numFmtId="169" fontId="21" fillId="0" borderId="37" xfId="1" applyNumberFormat="1" applyFont="1" applyFill="1" applyBorder="1" applyAlignment="1" applyProtection="1">
      <protection hidden="1"/>
    </xf>
    <xf numFmtId="171" fontId="21" fillId="0" borderId="37" xfId="1" applyNumberFormat="1" applyFont="1" applyFill="1" applyBorder="1" applyAlignment="1" applyProtection="1">
      <protection hidden="1"/>
    </xf>
    <xf numFmtId="169" fontId="23" fillId="0" borderId="37" xfId="1" applyNumberFormat="1" applyFont="1" applyFill="1" applyBorder="1" applyAlignment="1" applyProtection="1">
      <alignment wrapText="1"/>
      <protection hidden="1"/>
    </xf>
    <xf numFmtId="172" fontId="23" fillId="5" borderId="37" xfId="1" applyNumberFormat="1" applyFont="1" applyFill="1" applyBorder="1" applyAlignment="1" applyProtection="1">
      <alignment wrapText="1"/>
      <protection hidden="1"/>
    </xf>
    <xf numFmtId="166" fontId="21" fillId="0" borderId="37" xfId="1" applyNumberFormat="1" applyFont="1" applyFill="1" applyBorder="1" applyAlignment="1" applyProtection="1">
      <protection hidden="1"/>
    </xf>
    <xf numFmtId="166" fontId="21" fillId="3" borderId="37" xfId="1" applyNumberFormat="1" applyFont="1" applyFill="1" applyBorder="1" applyAlignment="1" applyProtection="1">
      <protection hidden="1"/>
    </xf>
    <xf numFmtId="173" fontId="21" fillId="0" borderId="37" xfId="1" applyNumberFormat="1" applyFont="1" applyFill="1" applyBorder="1" applyAlignment="1" applyProtection="1">
      <protection hidden="1"/>
    </xf>
    <xf numFmtId="10" fontId="21" fillId="0" borderId="37" xfId="1" applyNumberFormat="1" applyFont="1" applyFill="1" applyBorder="1" applyAlignment="1" applyProtection="1">
      <protection hidden="1"/>
    </xf>
    <xf numFmtId="166" fontId="21" fillId="0" borderId="38" xfId="1" applyNumberFormat="1" applyFont="1" applyFill="1" applyBorder="1" applyAlignment="1" applyProtection="1">
      <protection hidden="1"/>
    </xf>
    <xf numFmtId="1" fontId="21" fillId="0" borderId="35" xfId="1" applyNumberFormat="1" applyFont="1" applyFill="1" applyBorder="1" applyAlignment="1" applyProtection="1">
      <protection hidden="1"/>
    </xf>
    <xf numFmtId="173" fontId="21" fillId="0" borderId="35" xfId="1" applyNumberFormat="1" applyFont="1" applyFill="1" applyBorder="1" applyAlignment="1" applyProtection="1">
      <protection hidden="1"/>
    </xf>
    <xf numFmtId="0" fontId="23" fillId="0" borderId="39" xfId="1" applyNumberFormat="1" applyFont="1" applyFill="1" applyBorder="1" applyAlignment="1" applyProtection="1">
      <protection hidden="1"/>
    </xf>
    <xf numFmtId="0" fontId="23" fillId="0" borderId="28" xfId="1" applyNumberFormat="1" applyFont="1" applyFill="1" applyBorder="1" applyAlignment="1" applyProtection="1">
      <protection hidden="1"/>
    </xf>
    <xf numFmtId="0" fontId="23" fillId="0" borderId="22" xfId="1" applyNumberFormat="1" applyFont="1" applyFill="1" applyBorder="1" applyAlignment="1" applyProtection="1">
      <protection hidden="1"/>
    </xf>
    <xf numFmtId="0" fontId="23" fillId="0" borderId="26" xfId="1" applyNumberFormat="1" applyFont="1" applyFill="1" applyBorder="1" applyAlignment="1" applyProtection="1">
      <protection hidden="1"/>
    </xf>
    <xf numFmtId="0" fontId="23" fillId="0" borderId="40" xfId="1" applyNumberFormat="1" applyFont="1" applyFill="1" applyBorder="1" applyAlignment="1" applyProtection="1">
      <protection hidden="1"/>
    </xf>
    <xf numFmtId="174" fontId="23" fillId="0" borderId="40" xfId="1" applyNumberFormat="1" applyFont="1" applyFill="1" applyBorder="1" applyAlignment="1" applyProtection="1">
      <protection hidden="1"/>
    </xf>
    <xf numFmtId="174" fontId="23" fillId="3" borderId="39" xfId="1" applyNumberFormat="1" applyFont="1" applyFill="1" applyBorder="1" applyAlignment="1" applyProtection="1">
      <protection hidden="1"/>
    </xf>
    <xf numFmtId="174" fontId="23" fillId="0" borderId="39" xfId="1" applyNumberFormat="1" applyFont="1" applyFill="1" applyBorder="1" applyAlignment="1" applyProtection="1">
      <protection hidden="1"/>
    </xf>
    <xf numFmtId="174" fontId="23" fillId="0" borderId="41" xfId="1" applyNumberFormat="1" applyFont="1" applyFill="1" applyBorder="1" applyAlignment="1" applyProtection="1">
      <protection hidden="1"/>
    </xf>
    <xf numFmtId="174" fontId="23" fillId="0" borderId="2" xfId="1" applyNumberFormat="1" applyFont="1" applyFill="1" applyBorder="1" applyAlignment="1" applyProtection="1">
      <protection hidden="1"/>
    </xf>
    <xf numFmtId="0" fontId="23" fillId="3" borderId="39" xfId="1" applyNumberFormat="1" applyFont="1" applyFill="1" applyBorder="1" applyAlignment="1" applyProtection="1">
      <protection hidden="1"/>
    </xf>
    <xf numFmtId="10" fontId="23" fillId="0" borderId="39" xfId="1" applyNumberFormat="1" applyFont="1" applyFill="1" applyBorder="1" applyAlignment="1" applyProtection="1">
      <protection hidden="1"/>
    </xf>
    <xf numFmtId="166" fontId="23" fillId="0" borderId="21" xfId="1" applyNumberFormat="1" applyFont="1" applyFill="1" applyBorder="1" applyAlignment="1" applyProtection="1">
      <protection hidden="1"/>
    </xf>
    <xf numFmtId="166" fontId="23" fillId="0" borderId="19" xfId="1" applyNumberFormat="1" applyFont="1" applyFill="1" applyBorder="1" applyAlignment="1" applyProtection="1">
      <protection hidden="1"/>
    </xf>
    <xf numFmtId="9" fontId="23" fillId="0" borderId="42" xfId="1" applyNumberFormat="1" applyFont="1" applyFill="1" applyBorder="1" applyAlignment="1" applyProtection="1">
      <protection hidden="1"/>
    </xf>
    <xf numFmtId="0" fontId="23" fillId="0" borderId="2" xfId="1" applyNumberFormat="1" applyFont="1" applyFill="1" applyBorder="1" applyAlignment="1" applyProtection="1">
      <protection hidden="1"/>
    </xf>
    <xf numFmtId="0" fontId="23" fillId="0" borderId="2" xfId="1" applyFont="1" applyFill="1" applyBorder="1" applyAlignment="1" applyProtection="1">
      <protection hidden="1"/>
    </xf>
    <xf numFmtId="0" fontId="23" fillId="0" borderId="43" xfId="1" applyNumberFormat="1" applyFont="1" applyFill="1" applyBorder="1" applyAlignment="1" applyProtection="1">
      <protection hidden="1"/>
    </xf>
    <xf numFmtId="0" fontId="23" fillId="0" borderId="37" xfId="1" applyNumberFormat="1" applyFont="1" applyFill="1" applyBorder="1" applyAlignment="1" applyProtection="1">
      <protection hidden="1"/>
    </xf>
    <xf numFmtId="175" fontId="23" fillId="0" borderId="37" xfId="1" applyNumberFormat="1" applyFont="1" applyFill="1" applyBorder="1" applyAlignment="1" applyProtection="1">
      <alignment horizontal="right"/>
      <protection hidden="1"/>
    </xf>
    <xf numFmtId="175" fontId="23" fillId="3" borderId="37" xfId="1" applyNumberFormat="1" applyFont="1" applyFill="1" applyBorder="1" applyAlignment="1" applyProtection="1">
      <alignment horizontal="right"/>
      <protection hidden="1"/>
    </xf>
    <xf numFmtId="175" fontId="23" fillId="3" borderId="37" xfId="1" applyNumberFormat="1" applyFont="1" applyFill="1" applyBorder="1" applyAlignment="1" applyProtection="1">
      <protection hidden="1"/>
    </xf>
    <xf numFmtId="10" fontId="23" fillId="0" borderId="44" xfId="1" applyNumberFormat="1" applyFont="1" applyFill="1" applyBorder="1" applyAlignment="1" applyProtection="1">
      <protection hidden="1"/>
    </xf>
    <xf numFmtId="166" fontId="23" fillId="0" borderId="36" xfId="1" applyNumberFormat="1" applyFont="1" applyFill="1" applyBorder="1" applyAlignment="1" applyProtection="1">
      <protection hidden="1"/>
    </xf>
    <xf numFmtId="166" fontId="23" fillId="0" borderId="45" xfId="1" applyNumberFormat="1" applyFont="1" applyFill="1" applyBorder="1" applyAlignment="1" applyProtection="1">
      <protection hidden="1"/>
    </xf>
    <xf numFmtId="9" fontId="23" fillId="0" borderId="46" xfId="1" applyNumberFormat="1" applyFont="1" applyFill="1" applyBorder="1" applyAlignment="1" applyProtection="1">
      <protection hidden="1"/>
    </xf>
    <xf numFmtId="0" fontId="21" fillId="0" borderId="17" xfId="1" applyFont="1" applyFill="1" applyBorder="1" applyAlignment="1" applyProtection="1">
      <protection hidden="1"/>
    </xf>
    <xf numFmtId="0" fontId="8" fillId="0" borderId="0" xfId="1" applyFont="1" applyFill="1" applyAlignment="1" applyProtection="1">
      <protection hidden="1"/>
    </xf>
    <xf numFmtId="0" fontId="21" fillId="0" borderId="0" xfId="1" applyNumberFormat="1" applyFont="1" applyFill="1" applyAlignment="1" applyProtection="1">
      <protection hidden="1"/>
    </xf>
    <xf numFmtId="0" fontId="21" fillId="0" borderId="20" xfId="1" applyNumberFormat="1" applyFont="1" applyFill="1" applyBorder="1" applyAlignment="1" applyProtection="1">
      <protection hidden="1"/>
    </xf>
    <xf numFmtId="0" fontId="8" fillId="3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center" vertical="center"/>
      <protection hidden="1"/>
    </xf>
    <xf numFmtId="0" fontId="8" fillId="3" borderId="0" xfId="1" applyFill="1"/>
    <xf numFmtId="4" fontId="1" fillId="0" borderId="0" xfId="0" applyNumberFormat="1" applyFont="1" applyFill="1" applyBorder="1" applyAlignment="1">
      <alignment vertical="top" wrapText="1"/>
    </xf>
    <xf numFmtId="176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176" fontId="3" fillId="0" borderId="1" xfId="0" applyNumberFormat="1" applyFont="1" applyFill="1" applyBorder="1" applyAlignment="1">
      <alignment horizontal="right" vertical="top" wrapText="1"/>
    </xf>
    <xf numFmtId="0" fontId="1" fillId="0" borderId="1" xfId="4" applyNumberFormat="1" applyFont="1" applyFill="1" applyBorder="1" applyAlignment="1" applyProtection="1">
      <alignment horizontal="left" vertical="top" wrapText="1"/>
      <protection hidden="1"/>
    </xf>
    <xf numFmtId="176" fontId="10" fillId="0" borderId="1" xfId="0" applyNumberFormat="1" applyFont="1" applyFill="1" applyBorder="1" applyAlignment="1">
      <alignment horizontal="right" vertical="top" wrapText="1"/>
    </xf>
    <xf numFmtId="175" fontId="29" fillId="0" borderId="37" xfId="9" applyNumberFormat="1" applyFont="1" applyFill="1" applyBorder="1" applyAlignment="1" applyProtection="1">
      <alignment horizontal="right"/>
      <protection hidden="1"/>
    </xf>
    <xf numFmtId="166" fontId="27" fillId="0" borderId="1" xfId="10" applyNumberFormat="1" applyFont="1" applyFill="1" applyBorder="1" applyAlignment="1" applyProtection="1">
      <protection hidden="1"/>
    </xf>
    <xf numFmtId="166" fontId="27" fillId="0" borderId="31" xfId="14" applyNumberFormat="1" applyFont="1" applyFill="1" applyBorder="1" applyAlignment="1" applyProtection="1">
      <protection hidden="1"/>
    </xf>
    <xf numFmtId="166" fontId="27" fillId="0" borderId="31" xfId="15" applyNumberFormat="1" applyFont="1" applyFill="1" applyBorder="1" applyAlignment="1" applyProtection="1">
      <protection hidden="1"/>
    </xf>
    <xf numFmtId="0" fontId="1" fillId="0" borderId="0" xfId="0" applyFont="1" applyFill="1" applyBorder="1" applyAlignment="1">
      <alignment horizontal="justify" vertical="top" wrapText="1"/>
    </xf>
    <xf numFmtId="166" fontId="27" fillId="0" borderId="31" xfId="17" applyNumberFormat="1" applyFont="1" applyFill="1" applyBorder="1" applyAlignment="1" applyProtection="1">
      <protection hidden="1"/>
    </xf>
    <xf numFmtId="166" fontId="7" fillId="0" borderId="0" xfId="0" applyNumberFormat="1" applyFont="1" applyFill="1" applyAlignment="1">
      <alignment vertical="top"/>
    </xf>
    <xf numFmtId="4" fontId="1" fillId="0" borderId="0" xfId="0" applyNumberFormat="1" applyFont="1" applyFill="1" applyAlignment="1">
      <alignment vertical="top" wrapText="1"/>
    </xf>
    <xf numFmtId="0" fontId="1" fillId="0" borderId="41" xfId="0" applyNumberFormat="1" applyFont="1" applyFill="1" applyBorder="1" applyAlignment="1">
      <alignment horizontal="center" vertical="top" wrapText="1"/>
    </xf>
    <xf numFmtId="0" fontId="1" fillId="0" borderId="40" xfId="0" applyNumberFormat="1" applyFont="1" applyFill="1" applyBorder="1" applyAlignment="1">
      <alignment horizontal="left" vertical="top" wrapText="1"/>
    </xf>
    <xf numFmtId="0" fontId="28" fillId="0" borderId="0" xfId="0" applyFont="1" applyFill="1" applyAlignment="1">
      <alignment horizontal="left"/>
    </xf>
    <xf numFmtId="166" fontId="19" fillId="0" borderId="3" xfId="6" applyNumberFormat="1" applyFont="1" applyFill="1" applyBorder="1" applyAlignment="1" applyProtection="1">
      <protection hidden="1"/>
    </xf>
    <xf numFmtId="166" fontId="19" fillId="0" borderId="0" xfId="6" applyNumberFormat="1" applyFont="1" applyFill="1" applyBorder="1" applyAlignment="1" applyProtection="1">
      <protection hidden="1"/>
    </xf>
    <xf numFmtId="0" fontId="1" fillId="0" borderId="47" xfId="0" applyNumberFormat="1" applyFont="1" applyFill="1" applyBorder="1" applyAlignment="1">
      <alignment horizontal="left" vertical="top" wrapText="1"/>
    </xf>
    <xf numFmtId="0" fontId="1" fillId="0" borderId="23" xfId="0" applyNumberFormat="1" applyFont="1" applyFill="1" applyBorder="1" applyAlignment="1">
      <alignment horizontal="left" vertical="top" wrapText="1"/>
    </xf>
    <xf numFmtId="0" fontId="1" fillId="0" borderId="39" xfId="0" applyNumberFormat="1" applyFont="1" applyFill="1" applyBorder="1" applyAlignment="1">
      <alignment horizontal="left" vertical="top" wrapText="1"/>
    </xf>
    <xf numFmtId="0" fontId="1" fillId="0" borderId="28" xfId="0" applyNumberFormat="1" applyFont="1" applyFill="1" applyBorder="1" applyAlignment="1">
      <alignment horizontal="left" vertical="top" wrapText="1"/>
    </xf>
    <xf numFmtId="166" fontId="21" fillId="0" borderId="31" xfId="19" applyNumberFormat="1" applyFont="1" applyFill="1" applyBorder="1" applyAlignment="1" applyProtection="1">
      <alignment vertical="top"/>
      <protection hidden="1"/>
    </xf>
    <xf numFmtId="175" fontId="23" fillId="0" borderId="37" xfId="19" applyNumberFormat="1" applyFont="1" applyFill="1" applyBorder="1" applyAlignment="1" applyProtection="1">
      <alignment horizontal="right" vertical="top"/>
      <protection hidden="1"/>
    </xf>
    <xf numFmtId="175" fontId="23" fillId="0" borderId="37" xfId="19" applyNumberFormat="1" applyFont="1" applyFill="1" applyBorder="1" applyAlignment="1" applyProtection="1">
      <alignment vertical="top"/>
      <protection hidden="1"/>
    </xf>
    <xf numFmtId="0" fontId="1" fillId="0" borderId="41" xfId="0" applyFont="1" applyFill="1" applyBorder="1" applyAlignment="1">
      <alignment horizontal="center" vertical="top" wrapText="1"/>
    </xf>
    <xf numFmtId="4" fontId="1" fillId="0" borderId="41" xfId="0" applyNumberFormat="1" applyFont="1" applyFill="1" applyBorder="1" applyAlignment="1">
      <alignment horizontal="center" vertical="top" wrapText="1"/>
    </xf>
    <xf numFmtId="0" fontId="1" fillId="0" borderId="39" xfId="0" applyNumberFormat="1" applyFont="1" applyFill="1" applyBorder="1" applyAlignment="1">
      <alignment horizontal="center" vertical="top" wrapText="1"/>
    </xf>
    <xf numFmtId="0" fontId="1" fillId="0" borderId="51" xfId="0" applyNumberFormat="1" applyFont="1" applyFill="1" applyBorder="1" applyAlignment="1">
      <alignment horizontal="left" vertical="top" wrapText="1"/>
    </xf>
    <xf numFmtId="166" fontId="31" fillId="0" borderId="37" xfId="20" applyNumberFormat="1" applyFont="1" applyFill="1" applyBorder="1" applyAlignment="1" applyProtection="1">
      <protection hidden="1"/>
    </xf>
    <xf numFmtId="166" fontId="31" fillId="0" borderId="1" xfId="20" applyNumberFormat="1" applyFont="1" applyFill="1" applyBorder="1" applyAlignment="1" applyProtection="1">
      <protection hidden="1"/>
    </xf>
    <xf numFmtId="166" fontId="31" fillId="0" borderId="31" xfId="20" applyNumberFormat="1" applyFont="1" applyFill="1" applyBorder="1" applyAlignment="1" applyProtection="1">
      <protection hidden="1"/>
    </xf>
    <xf numFmtId="175" fontId="32" fillId="0" borderId="37" xfId="21" applyNumberFormat="1" applyFont="1" applyFill="1" applyBorder="1" applyAlignment="1" applyProtection="1">
      <alignment horizontal="right"/>
      <protection hidden="1"/>
    </xf>
    <xf numFmtId="175" fontId="32" fillId="0" borderId="37" xfId="21" applyNumberFormat="1" applyFont="1" applyFill="1" applyBorder="1" applyAlignment="1" applyProtection="1">
      <protection hidden="1"/>
    </xf>
    <xf numFmtId="0" fontId="1" fillId="0" borderId="41" xfId="4" applyNumberFormat="1" applyFont="1" applyFill="1" applyBorder="1" applyAlignment="1" applyProtection="1">
      <alignment horizontal="left" vertical="top" wrapText="1"/>
      <protection hidden="1"/>
    </xf>
    <xf numFmtId="0" fontId="1" fillId="0" borderId="41" xfId="0" applyNumberFormat="1" applyFont="1" applyFill="1" applyBorder="1" applyAlignment="1">
      <alignment horizontal="left" vertical="top" wrapText="1"/>
    </xf>
    <xf numFmtId="0" fontId="1" fillId="0" borderId="52" xfId="0" applyNumberFormat="1" applyFont="1" applyFill="1" applyBorder="1" applyAlignment="1">
      <alignment horizontal="left" vertical="top" wrapText="1"/>
    </xf>
    <xf numFmtId="0" fontId="14" fillId="0" borderId="0" xfId="0" applyNumberFormat="1" applyFont="1" applyFill="1" applyAlignment="1">
      <alignment horizontal="center" vertical="top" wrapText="1"/>
    </xf>
    <xf numFmtId="166" fontId="33" fillId="0" borderId="29" xfId="20" applyNumberFormat="1" applyFont="1" applyFill="1" applyBorder="1" applyAlignment="1" applyProtection="1">
      <alignment vertical="top"/>
      <protection hidden="1"/>
    </xf>
    <xf numFmtId="166" fontId="33" fillId="0" borderId="31" xfId="19" applyNumberFormat="1" applyFont="1" applyFill="1" applyBorder="1" applyAlignment="1" applyProtection="1">
      <alignment vertical="top"/>
      <protection hidden="1"/>
    </xf>
    <xf numFmtId="0" fontId="14" fillId="0" borderId="0" xfId="0" applyFont="1" applyFill="1" applyAlignment="1">
      <alignment vertical="top" wrapText="1"/>
    </xf>
    <xf numFmtId="166" fontId="33" fillId="0" borderId="1" xfId="20" applyNumberFormat="1" applyFont="1" applyFill="1" applyBorder="1" applyAlignment="1" applyProtection="1">
      <alignment vertical="top"/>
      <protection hidden="1"/>
    </xf>
    <xf numFmtId="0" fontId="1" fillId="0" borderId="0" xfId="0" applyNumberFormat="1" applyFont="1" applyAlignment="1">
      <alignment horizontal="center" vertical="top" wrapText="1"/>
    </xf>
    <xf numFmtId="166" fontId="33" fillId="0" borderId="53" xfId="0" applyNumberFormat="1" applyFont="1" applyBorder="1" applyAlignment="1">
      <alignment vertical="top"/>
    </xf>
    <xf numFmtId="166" fontId="21" fillId="0" borderId="54" xfId="0" applyNumberFormat="1" applyFont="1" applyBorder="1" applyAlignment="1" applyProtection="1">
      <alignment vertical="top"/>
      <protection hidden="1"/>
    </xf>
    <xf numFmtId="0" fontId="14" fillId="0" borderId="55" xfId="0" applyNumberFormat="1" applyFont="1" applyBorder="1" applyAlignment="1">
      <alignment horizontal="center" vertical="top" wrapText="1"/>
    </xf>
    <xf numFmtId="0" fontId="1" fillId="0" borderId="0" xfId="0" applyNumberFormat="1" applyFont="1" applyAlignment="1">
      <alignment vertical="top" wrapText="1"/>
    </xf>
    <xf numFmtId="166" fontId="21" fillId="0" borderId="53" xfId="0" applyNumberFormat="1" applyFont="1" applyBorder="1" applyProtection="1">
      <protection hidden="1"/>
    </xf>
    <xf numFmtId="4" fontId="1" fillId="0" borderId="0" xfId="0" applyNumberFormat="1" applyFont="1" applyAlignment="1">
      <alignment vertical="top" wrapText="1"/>
    </xf>
    <xf numFmtId="0" fontId="1" fillId="0" borderId="53" xfId="0" applyNumberFormat="1" applyFont="1" applyFill="1" applyBorder="1" applyAlignment="1" applyProtection="1">
      <alignment horizontal="left" vertical="top" wrapText="1"/>
      <protection hidden="1"/>
    </xf>
    <xf numFmtId="0" fontId="1" fillId="0" borderId="55" xfId="0" applyNumberFormat="1" applyFont="1" applyFill="1" applyBorder="1" applyAlignment="1">
      <alignment horizontal="left" vertical="top" wrapText="1"/>
    </xf>
    <xf numFmtId="0" fontId="1" fillId="0" borderId="56" xfId="0" applyNumberFormat="1" applyFont="1" applyFill="1" applyBorder="1" applyAlignment="1">
      <alignment horizontal="left" vertical="top" wrapText="1"/>
    </xf>
    <xf numFmtId="0" fontId="1" fillId="0" borderId="53" xfId="0" applyNumberFormat="1" applyFont="1" applyFill="1" applyBorder="1" applyAlignment="1">
      <alignment horizontal="justify" vertical="top" wrapText="1"/>
    </xf>
    <xf numFmtId="4" fontId="3" fillId="0" borderId="53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" fontId="2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28" fillId="0" borderId="0" xfId="0" applyFont="1" applyFill="1" applyBorder="1" applyAlignment="1">
      <alignment vertical="top"/>
    </xf>
    <xf numFmtId="4" fontId="2" fillId="0" borderId="0" xfId="0" applyNumberFormat="1" applyFont="1" applyFill="1" applyBorder="1" applyAlignment="1">
      <alignment vertical="top" wrapText="1"/>
    </xf>
    <xf numFmtId="4" fontId="2" fillId="0" borderId="0" xfId="0" applyNumberFormat="1" applyFont="1" applyFill="1" applyAlignment="1">
      <alignment vertical="top"/>
    </xf>
    <xf numFmtId="4" fontId="3" fillId="0" borderId="0" xfId="0" applyNumberFormat="1" applyFont="1" applyFill="1" applyAlignment="1">
      <alignment horizontal="right" vertical="top" wrapText="1"/>
    </xf>
    <xf numFmtId="0" fontId="28" fillId="0" borderId="0" xfId="0" applyFont="1" applyFill="1" applyAlignment="1">
      <alignment vertical="top"/>
    </xf>
    <xf numFmtId="4" fontId="28" fillId="0" borderId="0" xfId="0" applyNumberFormat="1" applyFont="1" applyFill="1" applyAlignment="1">
      <alignment vertical="top"/>
    </xf>
    <xf numFmtId="4" fontId="1" fillId="0" borderId="0" xfId="0" applyNumberFormat="1" applyFont="1" applyFill="1" applyAlignment="1">
      <alignment horizontal="right" vertical="top"/>
    </xf>
    <xf numFmtId="4" fontId="34" fillId="0" borderId="9" xfId="0" applyNumberFormat="1" applyFont="1" applyFill="1" applyBorder="1" applyAlignment="1">
      <alignment horizontal="center" wrapText="1"/>
    </xf>
    <xf numFmtId="4" fontId="34" fillId="0" borderId="48" xfId="0" applyNumberFormat="1" applyFont="1" applyFill="1" applyBorder="1" applyAlignment="1">
      <alignment horizontal="center" wrapText="1"/>
    </xf>
    <xf numFmtId="4" fontId="30" fillId="0" borderId="49" xfId="0" applyNumberFormat="1" applyFont="1" applyFill="1" applyBorder="1" applyAlignment="1">
      <alignment horizontal="center" wrapText="1"/>
    </xf>
    <xf numFmtId="0" fontId="30" fillId="0" borderId="50" xfId="0" applyFont="1" applyFill="1" applyBorder="1" applyAlignment="1">
      <alignment horizontal="center" wrapText="1"/>
    </xf>
    <xf numFmtId="0" fontId="30" fillId="0" borderId="49" xfId="0" applyFont="1" applyFill="1" applyBorder="1" applyAlignment="1">
      <alignment horizontal="center" wrapText="1"/>
    </xf>
    <xf numFmtId="3" fontId="30" fillId="0" borderId="5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1" fillId="0" borderId="41" xfId="4" applyNumberFormat="1" applyFont="1" applyFill="1" applyBorder="1" applyAlignment="1" applyProtection="1">
      <alignment horizontal="left" vertical="top" wrapText="1"/>
      <protection hidden="1"/>
    </xf>
    <xf numFmtId="0" fontId="1" fillId="0" borderId="29" xfId="4" applyNumberFormat="1" applyFont="1" applyFill="1" applyBorder="1" applyAlignment="1" applyProtection="1">
      <alignment horizontal="left" vertical="top" wrapText="1"/>
      <protection hidden="1"/>
    </xf>
    <xf numFmtId="4" fontId="6" fillId="0" borderId="0" xfId="0" applyNumberFormat="1" applyFont="1" applyFill="1" applyAlignment="1">
      <alignment horizontal="right" vertical="top" wrapText="1"/>
    </xf>
    <xf numFmtId="0" fontId="2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/>
      <protection hidden="1"/>
    </xf>
    <xf numFmtId="0" fontId="24" fillId="0" borderId="14" xfId="1" applyNumberFormat="1" applyFont="1" applyFill="1" applyBorder="1" applyAlignment="1" applyProtection="1">
      <alignment horizontal="center" vertical="center"/>
      <protection hidden="1"/>
    </xf>
    <xf numFmtId="0" fontId="23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5" xfId="1" applyNumberFormat="1" applyFont="1" applyFill="1" applyBorder="1" applyAlignment="1" applyProtection="1">
      <alignment horizontal="center" vertical="center"/>
      <protection hidden="1"/>
    </xf>
    <xf numFmtId="0" fontId="2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13" xfId="1" applyNumberFormat="1" applyFont="1" applyFill="1" applyBorder="1" applyAlignment="1" applyProtection="1">
      <alignment horizontal="center" vertical="center"/>
      <protection hidden="1"/>
    </xf>
  </cellXfs>
  <cellStyles count="22">
    <cellStyle name="Обычный" xfId="0" builtinId="0"/>
    <cellStyle name="Обычный 10" xfId="15"/>
    <cellStyle name="Обычный 11" xfId="16"/>
    <cellStyle name="Обычный 12" xfId="17"/>
    <cellStyle name="Обычный 13" xfId="18"/>
    <cellStyle name="Обычный 14" xfId="19"/>
    <cellStyle name="Обычный 15" xfId="20"/>
    <cellStyle name="Обычный 16" xfId="21"/>
    <cellStyle name="Обычный 2" xfId="1"/>
    <cellStyle name="Обычный 2 2" xfId="2"/>
    <cellStyle name="Обычный 2 3" xfId="5"/>
    <cellStyle name="Обычный 2 4" xfId="6"/>
    <cellStyle name="Обычный 2 5" xfId="7"/>
    <cellStyle name="Обычный 3" xfId="8"/>
    <cellStyle name="Обычный 4" xfId="9"/>
    <cellStyle name="Обычный 5" xfId="10"/>
    <cellStyle name="Обычный 6" xfId="11"/>
    <cellStyle name="Обычный 7" xfId="12"/>
    <cellStyle name="Обычный 8" xfId="13"/>
    <cellStyle name="Обычный 9" xfId="14"/>
    <cellStyle name="Обычный_tmp" xfId="4"/>
    <cellStyle name="Финансовый" xfId="3" builtinId="3"/>
  </cellStyles>
  <dxfs count="0"/>
  <tableStyles count="0" defaultTableStyle="TableStyleMedium9" defaultPivotStyle="PivotStyleLight16"/>
  <colors>
    <mruColors>
      <color rgb="FFCC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N81"/>
  <sheetViews>
    <sheetView tabSelected="1" view="pageBreakPreview" zoomScaleNormal="94" zoomScaleSheetLayoutView="100" workbookViewId="0">
      <selection activeCell="B8" sqref="B8:G8"/>
    </sheetView>
  </sheetViews>
  <sheetFormatPr defaultRowHeight="15.75"/>
  <cols>
    <col min="1" max="1" width="28.7109375" style="9" customWidth="1"/>
    <col min="2" max="2" width="4.42578125" style="247" customWidth="1"/>
    <col min="3" max="3" width="42.85546875" style="247" customWidth="1"/>
    <col min="4" max="4" width="43.85546875" style="20" customWidth="1"/>
    <col min="5" max="5" width="20" style="247" customWidth="1"/>
    <col min="6" max="6" width="20.85546875" style="247" customWidth="1"/>
    <col min="7" max="7" width="18.85546875" style="247" customWidth="1"/>
    <col min="8" max="8" width="15.28515625" style="9" customWidth="1"/>
    <col min="9" max="9" width="15" style="9" customWidth="1"/>
    <col min="10" max="11" width="25.85546875" style="9" customWidth="1"/>
    <col min="12" max="12" width="21.5703125" style="9" customWidth="1"/>
    <col min="13" max="13" width="9.140625" style="9" customWidth="1"/>
    <col min="14" max="14" width="26.42578125" style="9" customWidth="1"/>
    <col min="15" max="15" width="9.140625" style="9" customWidth="1"/>
    <col min="16" max="16384" width="9.140625" style="9"/>
  </cols>
  <sheetData>
    <row r="1" spans="2:12" s="20" customFormat="1" ht="15.95" customHeight="1">
      <c r="F1" s="198" t="s">
        <v>168</v>
      </c>
    </row>
    <row r="2" spans="2:12" s="20" customFormat="1" ht="15.95" customHeight="1">
      <c r="F2" s="198" t="s">
        <v>167</v>
      </c>
    </row>
    <row r="3" spans="2:12" s="20" customFormat="1" ht="15.95" customHeight="1">
      <c r="F3" s="198" t="s">
        <v>169</v>
      </c>
    </row>
    <row r="4" spans="2:12" s="20" customFormat="1" ht="15.95" customHeight="1">
      <c r="F4" s="198" t="s">
        <v>170</v>
      </c>
    </row>
    <row r="5" spans="2:12" s="20" customFormat="1">
      <c r="B5" s="21"/>
      <c r="C5" s="22"/>
      <c r="D5" s="22"/>
      <c r="E5" s="22"/>
      <c r="F5" s="198" t="s">
        <v>201</v>
      </c>
    </row>
    <row r="6" spans="2:12" s="20" customFormat="1">
      <c r="B6" s="21"/>
      <c r="C6" s="22"/>
      <c r="D6" s="22"/>
      <c r="E6" s="22"/>
    </row>
    <row r="7" spans="2:12" s="24" customFormat="1" ht="18.75">
      <c r="B7" s="257" t="s">
        <v>2</v>
      </c>
      <c r="C7" s="257"/>
      <c r="D7" s="257"/>
      <c r="E7" s="257"/>
      <c r="F7" s="257"/>
      <c r="G7" s="257"/>
    </row>
    <row r="8" spans="2:12" s="24" customFormat="1" ht="18.75">
      <c r="B8" s="258" t="s">
        <v>202</v>
      </c>
      <c r="C8" s="258"/>
      <c r="D8" s="258"/>
      <c r="E8" s="258"/>
      <c r="F8" s="258"/>
      <c r="G8" s="258"/>
    </row>
    <row r="9" spans="2:12" s="20" customFormat="1" ht="16.5" customHeight="1">
      <c r="B9" s="2"/>
      <c r="C9" s="2"/>
      <c r="D9" s="2"/>
      <c r="E9" s="2"/>
      <c r="G9" s="26" t="s">
        <v>5</v>
      </c>
    </row>
    <row r="10" spans="2:12" s="14" customFormat="1" ht="51.75" customHeight="1">
      <c r="B10" s="208" t="s">
        <v>0</v>
      </c>
      <c r="C10" s="208" t="s">
        <v>48</v>
      </c>
      <c r="D10" s="208" t="s">
        <v>49</v>
      </c>
      <c r="E10" s="209" t="s">
        <v>203</v>
      </c>
      <c r="F10" s="208" t="s">
        <v>204</v>
      </c>
      <c r="G10" s="208" t="s">
        <v>6</v>
      </c>
    </row>
    <row r="11" spans="2:12" s="27" customFormat="1" ht="16.5" thickBot="1">
      <c r="B11" s="210">
        <v>1</v>
      </c>
      <c r="C11" s="210">
        <v>2</v>
      </c>
      <c r="D11" s="210">
        <v>3</v>
      </c>
      <c r="E11" s="210">
        <v>4</v>
      </c>
      <c r="F11" s="210">
        <v>5</v>
      </c>
      <c r="G11" s="196">
        <v>6</v>
      </c>
    </row>
    <row r="12" spans="2:12" s="27" customFormat="1" ht="81" customHeight="1" thickBot="1">
      <c r="B12" s="211" t="s">
        <v>30</v>
      </c>
      <c r="C12" s="186" t="s">
        <v>11</v>
      </c>
      <c r="D12" s="15" t="s">
        <v>179</v>
      </c>
      <c r="E12" s="184">
        <f>ROUND(H12/1000,2)</f>
        <v>10714459.93</v>
      </c>
      <c r="F12" s="184">
        <f>ROUND(I12/1000,2)</f>
        <v>10567526.460000001</v>
      </c>
      <c r="G12" s="185">
        <f>ROUND(F12*100/E12,1)</f>
        <v>98.6</v>
      </c>
      <c r="H12" s="214">
        <v>10714459928</v>
      </c>
      <c r="I12" s="214">
        <v>10567526463.51</v>
      </c>
      <c r="J12" s="205">
        <f>E12-(H12/1000)</f>
        <v>2.0000003278255463E-3</v>
      </c>
      <c r="K12" s="205">
        <f>F12-(I12/1000)</f>
        <v>-3.5100001841783524E-3</v>
      </c>
    </row>
    <row r="13" spans="2:12" s="220" customFormat="1" ht="19.5" thickBot="1">
      <c r="B13" s="219"/>
      <c r="C13" s="186"/>
      <c r="D13" s="15" t="s">
        <v>205</v>
      </c>
      <c r="E13" s="184">
        <v>894.33</v>
      </c>
      <c r="F13" s="184">
        <v>0</v>
      </c>
      <c r="G13" s="185">
        <f t="shared" ref="G13:G36" si="0">ROUND(F13*100/E13,1)</f>
        <v>0</v>
      </c>
      <c r="H13" s="221">
        <f>894327.24</f>
        <v>894327.24</v>
      </c>
      <c r="I13" s="221">
        <v>0</v>
      </c>
      <c r="J13" s="222"/>
      <c r="K13" s="222"/>
      <c r="L13" s="220" t="s">
        <v>206</v>
      </c>
    </row>
    <row r="14" spans="2:12" s="27" customFormat="1" ht="95.25" thickBot="1">
      <c r="B14" s="201" t="s">
        <v>31</v>
      </c>
      <c r="C14" s="186" t="s">
        <v>163</v>
      </c>
      <c r="D14" s="15" t="s">
        <v>180</v>
      </c>
      <c r="E14" s="184">
        <f>ROUND(H14/1000,2)</f>
        <v>12612.25</v>
      </c>
      <c r="F14" s="184">
        <f>ROUND(I14/1000,2)</f>
        <v>7612.25</v>
      </c>
      <c r="G14" s="185">
        <f t="shared" si="0"/>
        <v>60.4</v>
      </c>
      <c r="H14" s="213">
        <v>12612247.289999999</v>
      </c>
      <c r="I14" s="213">
        <v>7612247.29</v>
      </c>
      <c r="J14" s="205">
        <f t="shared" ref="J14:J37" si="1">E14-(H14/1000)</f>
        <v>2.710000000661239E-3</v>
      </c>
      <c r="K14" s="205">
        <f t="shared" ref="K14:K37" si="2">F14-(I14/1000)</f>
        <v>2.7099999997517443E-3</v>
      </c>
    </row>
    <row r="15" spans="2:12" s="225" customFormat="1" ht="22.35" customHeight="1" thickBot="1">
      <c r="B15" s="201"/>
      <c r="C15" s="232"/>
      <c r="D15" s="235" t="s">
        <v>205</v>
      </c>
      <c r="E15" s="236">
        <v>1971.6</v>
      </c>
      <c r="F15" s="236">
        <v>1971.6</v>
      </c>
      <c r="G15" s="185">
        <f t="shared" si="0"/>
        <v>100</v>
      </c>
      <c r="H15" s="226">
        <v>1971595.85</v>
      </c>
      <c r="I15" s="226">
        <v>1971595.85</v>
      </c>
      <c r="J15" s="227"/>
      <c r="K15" s="227"/>
      <c r="L15" s="228" t="s">
        <v>208</v>
      </c>
    </row>
    <row r="16" spans="2:12" s="27" customFormat="1" ht="79.5" thickBot="1">
      <c r="B16" s="202" t="s">
        <v>32</v>
      </c>
      <c r="C16" s="186" t="s">
        <v>13</v>
      </c>
      <c r="D16" s="15" t="s">
        <v>181</v>
      </c>
      <c r="E16" s="184">
        <f>ROUND(H16/1000,2)</f>
        <v>2233078.58</v>
      </c>
      <c r="F16" s="184">
        <f>ROUND(I16/1000,2)+0.01</f>
        <v>2232443.36</v>
      </c>
      <c r="G16" s="185">
        <f t="shared" si="0"/>
        <v>100</v>
      </c>
      <c r="H16" s="213">
        <v>2233078582.1999998</v>
      </c>
      <c r="I16" s="213">
        <v>2232443354.71</v>
      </c>
      <c r="J16" s="205">
        <f t="shared" si="1"/>
        <v>-2.1999995224177837E-3</v>
      </c>
      <c r="K16" s="205">
        <f t="shared" si="2"/>
        <v>5.2899997681379318E-3</v>
      </c>
    </row>
    <row r="17" spans="2:14" s="30" customFormat="1" ht="142.5" thickBot="1">
      <c r="B17" s="197" t="s">
        <v>33</v>
      </c>
      <c r="C17" s="259" t="s">
        <v>196</v>
      </c>
      <c r="D17" s="15" t="s">
        <v>182</v>
      </c>
      <c r="E17" s="184">
        <f>ROUND(H17/1000,2)</f>
        <v>4593005.05</v>
      </c>
      <c r="F17" s="184">
        <f>ROUND(I17/1000,2)</f>
        <v>4392501.99</v>
      </c>
      <c r="G17" s="185">
        <f t="shared" si="0"/>
        <v>95.6</v>
      </c>
      <c r="H17" s="213">
        <v>4593005049.5799999</v>
      </c>
      <c r="I17" s="213">
        <v>4392501992.1599998</v>
      </c>
      <c r="J17" s="205">
        <f t="shared" si="1"/>
        <v>4.1999947279691696E-4</v>
      </c>
      <c r="K17" s="205">
        <f t="shared" si="2"/>
        <v>-2.1599996834993362E-3</v>
      </c>
    </row>
    <row r="18" spans="2:14" s="229" customFormat="1" ht="19.5" thickBot="1">
      <c r="B18" s="233"/>
      <c r="C18" s="260"/>
      <c r="D18" s="235" t="s">
        <v>205</v>
      </c>
      <c r="E18" s="236">
        <v>128678.7</v>
      </c>
      <c r="F18" s="236">
        <v>122842.96</v>
      </c>
      <c r="G18" s="185">
        <f t="shared" si="0"/>
        <v>95.5</v>
      </c>
      <c r="H18" s="230"/>
      <c r="I18" s="230"/>
      <c r="J18" s="227">
        <f>E17-H18</f>
        <v>4593005.05</v>
      </c>
      <c r="K18" s="227">
        <f>F17-I18</f>
        <v>4392501.99</v>
      </c>
    </row>
    <row r="19" spans="2:14" s="30" customFormat="1" ht="77.25" thickBot="1">
      <c r="B19" s="203" t="s">
        <v>34</v>
      </c>
      <c r="C19" s="186" t="s">
        <v>15</v>
      </c>
      <c r="D19" s="15" t="s">
        <v>200</v>
      </c>
      <c r="E19" s="184">
        <f>ROUND(H19/1000,2)</f>
        <v>3011.14</v>
      </c>
      <c r="F19" s="184">
        <f>ROUND(I19/1000,2)</f>
        <v>3011.14</v>
      </c>
      <c r="G19" s="185">
        <f t="shared" si="0"/>
        <v>100</v>
      </c>
      <c r="H19" s="213">
        <v>3011144</v>
      </c>
      <c r="I19" s="213">
        <v>3011144</v>
      </c>
      <c r="J19" s="205">
        <f t="shared" si="1"/>
        <v>-3.9999999999054126E-3</v>
      </c>
      <c r="K19" s="205">
        <f t="shared" si="2"/>
        <v>-3.9999999999054126E-3</v>
      </c>
      <c r="L19" s="194"/>
      <c r="N19" s="195">
        <f>F19-141263.68</f>
        <v>-138252.53999999998</v>
      </c>
    </row>
    <row r="20" spans="2:14" s="229" customFormat="1" ht="21.75" customHeight="1" thickBot="1">
      <c r="B20" s="234"/>
      <c r="C20" s="232"/>
      <c r="D20" s="235" t="s">
        <v>205</v>
      </c>
      <c r="E20" s="236">
        <v>118.33</v>
      </c>
      <c r="F20" s="236">
        <v>118.33</v>
      </c>
      <c r="G20" s="185">
        <f t="shared" si="0"/>
        <v>100</v>
      </c>
      <c r="H20" s="230">
        <v>118333</v>
      </c>
      <c r="I20" s="230">
        <v>118333</v>
      </c>
      <c r="J20" s="227"/>
      <c r="K20" s="227"/>
      <c r="L20" s="228" t="s">
        <v>209</v>
      </c>
      <c r="N20" s="231"/>
    </row>
    <row r="21" spans="2:14" s="30" customFormat="1" ht="79.5" thickBot="1">
      <c r="B21" s="218" t="s">
        <v>35</v>
      </c>
      <c r="C21" s="217" t="s">
        <v>162</v>
      </c>
      <c r="D21" s="15" t="s">
        <v>183</v>
      </c>
      <c r="E21" s="184">
        <f>ROUND(H21/1000,2)</f>
        <v>292091.24</v>
      </c>
      <c r="F21" s="184">
        <f>ROUND(I21/1000,2)</f>
        <v>265952.43</v>
      </c>
      <c r="G21" s="185">
        <f t="shared" si="0"/>
        <v>91.1</v>
      </c>
      <c r="H21" s="213">
        <v>292091241.26999998</v>
      </c>
      <c r="I21" s="213">
        <v>265952429.58000001</v>
      </c>
      <c r="J21" s="205">
        <f t="shared" si="1"/>
        <v>-1.2700000079348683E-3</v>
      </c>
      <c r="K21" s="205">
        <f t="shared" si="2"/>
        <v>4.1999999666586518E-4</v>
      </c>
      <c r="L21" s="194"/>
      <c r="N21" s="195"/>
    </row>
    <row r="22" spans="2:14" s="30" customFormat="1" ht="84.75" customHeight="1" thickBot="1">
      <c r="B22" s="203" t="s">
        <v>36</v>
      </c>
      <c r="C22" s="186" t="s">
        <v>17</v>
      </c>
      <c r="D22" s="15" t="s">
        <v>184</v>
      </c>
      <c r="E22" s="184">
        <f>ROUND(H22/1000,2)</f>
        <v>818222.64</v>
      </c>
      <c r="F22" s="184">
        <f>ROUND(I22/1000,2)</f>
        <v>798749.19</v>
      </c>
      <c r="G22" s="185">
        <f t="shared" si="0"/>
        <v>97.6</v>
      </c>
      <c r="H22" s="213">
        <v>818222644.89999998</v>
      </c>
      <c r="I22" s="213">
        <v>798749188.49000001</v>
      </c>
      <c r="J22" s="205">
        <f t="shared" si="1"/>
        <v>-4.8999999416992068E-3</v>
      </c>
      <c r="K22" s="205">
        <f t="shared" si="2"/>
        <v>1.5099999727681279E-3</v>
      </c>
    </row>
    <row r="23" spans="2:14" s="223" customFormat="1" ht="19.5" thickBot="1">
      <c r="B23" s="197"/>
      <c r="C23" s="186"/>
      <c r="D23" s="15" t="s">
        <v>207</v>
      </c>
      <c r="E23" s="184">
        <v>1536.81</v>
      </c>
      <c r="F23" s="184">
        <v>1536.81</v>
      </c>
      <c r="G23" s="185">
        <f t="shared" si="0"/>
        <v>100</v>
      </c>
      <c r="H23" s="224">
        <v>1536812</v>
      </c>
      <c r="I23" s="224">
        <v>1536812</v>
      </c>
      <c r="J23" s="205">
        <f t="shared" si="1"/>
        <v>-1.9999999999527063E-3</v>
      </c>
      <c r="K23" s="205">
        <f t="shared" si="2"/>
        <v>-1.9999999999527063E-3</v>
      </c>
    </row>
    <row r="24" spans="2:14" s="27" customFormat="1" ht="60.75" customHeight="1" thickBot="1">
      <c r="B24" s="197" t="s">
        <v>37</v>
      </c>
      <c r="C24" s="186" t="s">
        <v>18</v>
      </c>
      <c r="D24" s="15" t="s">
        <v>185</v>
      </c>
      <c r="E24" s="184">
        <f>ROUND(H24/1000,2)</f>
        <v>389058.95</v>
      </c>
      <c r="F24" s="184">
        <f>ROUND(I24/1000,2)</f>
        <v>384775.19</v>
      </c>
      <c r="G24" s="185">
        <f t="shared" si="0"/>
        <v>98.9</v>
      </c>
      <c r="H24" s="213">
        <v>389058953.73000002</v>
      </c>
      <c r="I24" s="213">
        <v>384775186.48000002</v>
      </c>
      <c r="J24" s="205">
        <f t="shared" si="1"/>
        <v>-3.7299999967217445E-3</v>
      </c>
      <c r="K24" s="205">
        <f t="shared" si="2"/>
        <v>3.5199999692849815E-3</v>
      </c>
    </row>
    <row r="25" spans="2:14" s="27" customFormat="1" ht="19.5" thickBot="1">
      <c r="B25" s="197"/>
      <c r="C25" s="186"/>
      <c r="D25" s="15" t="s">
        <v>207</v>
      </c>
      <c r="E25" s="184">
        <f>350+18.42</f>
        <v>368.42</v>
      </c>
      <c r="F25" s="184">
        <f>350+18.42</f>
        <v>368.42</v>
      </c>
      <c r="G25" s="185">
        <f t="shared" si="0"/>
        <v>100</v>
      </c>
      <c r="H25" s="213"/>
      <c r="I25" s="213"/>
      <c r="J25" s="205">
        <f>E24-H25</f>
        <v>389058.95</v>
      </c>
      <c r="K25" s="205">
        <f>F24-I25</f>
        <v>384775.19</v>
      </c>
    </row>
    <row r="26" spans="2:14" s="27" customFormat="1" ht="67.5" customHeight="1" thickBot="1">
      <c r="B26" s="204" t="s">
        <v>38</v>
      </c>
      <c r="C26" s="186" t="s">
        <v>19</v>
      </c>
      <c r="D26" s="15" t="s">
        <v>186</v>
      </c>
      <c r="E26" s="184">
        <f>ROUND(H26/1000,2)</f>
        <v>26590.78</v>
      </c>
      <c r="F26" s="184">
        <f>ROUND(I26/1000,2)</f>
        <v>26590.78</v>
      </c>
      <c r="G26" s="185">
        <f t="shared" si="0"/>
        <v>100</v>
      </c>
      <c r="H26" s="213">
        <v>26590783.079999998</v>
      </c>
      <c r="I26" s="213">
        <v>26590783.079999998</v>
      </c>
      <c r="J26" s="205">
        <f t="shared" si="1"/>
        <v>-3.0799999985902105E-3</v>
      </c>
      <c r="K26" s="205">
        <f t="shared" si="2"/>
        <v>-3.0799999985902105E-3</v>
      </c>
    </row>
    <row r="27" spans="2:14" s="27" customFormat="1" ht="95.25" thickBot="1">
      <c r="B27" s="204" t="s">
        <v>39</v>
      </c>
      <c r="C27" s="186" t="s">
        <v>20</v>
      </c>
      <c r="D27" s="15" t="s">
        <v>187</v>
      </c>
      <c r="E27" s="184">
        <f>ROUND(H27/1000,2)</f>
        <v>42186.42</v>
      </c>
      <c r="F27" s="184">
        <f>ROUND(I27/1000,2)</f>
        <v>42186.42</v>
      </c>
      <c r="G27" s="185">
        <f t="shared" si="0"/>
        <v>100</v>
      </c>
      <c r="H27" s="213">
        <v>42186418.030000001</v>
      </c>
      <c r="I27" s="213">
        <v>42186418.030000001</v>
      </c>
      <c r="J27" s="205">
        <f t="shared" si="1"/>
        <v>1.9699999975273386E-3</v>
      </c>
      <c r="K27" s="205">
        <f t="shared" si="2"/>
        <v>1.9699999975273386E-3</v>
      </c>
    </row>
    <row r="28" spans="2:14" s="27" customFormat="1" ht="82.5" customHeight="1" thickBot="1">
      <c r="B28" s="203" t="s">
        <v>40</v>
      </c>
      <c r="C28" s="186" t="s">
        <v>21</v>
      </c>
      <c r="D28" s="15" t="s">
        <v>188</v>
      </c>
      <c r="E28" s="184">
        <f>ROUND(H28/1000,2)</f>
        <v>15930.93</v>
      </c>
      <c r="F28" s="184">
        <f>ROUND(I28/1000,2)</f>
        <v>14163.88</v>
      </c>
      <c r="G28" s="185">
        <f t="shared" si="0"/>
        <v>88.9</v>
      </c>
      <c r="H28" s="213">
        <v>15930933.15</v>
      </c>
      <c r="I28" s="213">
        <v>14163877.560000001</v>
      </c>
      <c r="J28" s="205">
        <f t="shared" si="1"/>
        <v>-3.1500000004598405E-3</v>
      </c>
      <c r="K28" s="205">
        <f t="shared" si="2"/>
        <v>2.4399999983870657E-3</v>
      </c>
    </row>
    <row r="29" spans="2:14" s="27" customFormat="1" ht="80.25" customHeight="1" thickBot="1">
      <c r="B29" s="204" t="s">
        <v>41</v>
      </c>
      <c r="C29" s="186" t="s">
        <v>22</v>
      </c>
      <c r="D29" s="15" t="s">
        <v>189</v>
      </c>
      <c r="E29" s="184">
        <f>ROUND(H29/1000,2)</f>
        <v>225411.25</v>
      </c>
      <c r="F29" s="184">
        <f>ROUND(I29/1000,2)</f>
        <v>170472.97</v>
      </c>
      <c r="G29" s="185">
        <f t="shared" si="0"/>
        <v>75.599999999999994</v>
      </c>
      <c r="H29" s="213">
        <v>225411245.86000001</v>
      </c>
      <c r="I29" s="213">
        <v>170472969.13</v>
      </c>
      <c r="J29" s="205">
        <f t="shared" si="1"/>
        <v>4.1399999754503369E-3</v>
      </c>
      <c r="K29" s="205">
        <f t="shared" si="2"/>
        <v>8.7000001803971827E-4</v>
      </c>
    </row>
    <row r="30" spans="2:14" s="30" customFormat="1" ht="142.5" thickBot="1">
      <c r="B30" s="204" t="s">
        <v>42</v>
      </c>
      <c r="C30" s="186" t="s">
        <v>198</v>
      </c>
      <c r="D30" s="15" t="s">
        <v>197</v>
      </c>
      <c r="E30" s="184">
        <f>ROUND(H30/1000,2)</f>
        <v>212.5</v>
      </c>
      <c r="F30" s="184">
        <f>ROUND(I30/1000,2)</f>
        <v>212.5</v>
      </c>
      <c r="G30" s="185">
        <f t="shared" si="0"/>
        <v>100</v>
      </c>
      <c r="H30" s="213">
        <v>212500</v>
      </c>
      <c r="I30" s="213">
        <v>212500</v>
      </c>
      <c r="J30" s="205">
        <f t="shared" si="1"/>
        <v>0</v>
      </c>
      <c r="K30" s="205">
        <f t="shared" si="2"/>
        <v>0</v>
      </c>
    </row>
    <row r="31" spans="2:14" s="30" customFormat="1" ht="113.25" customHeight="1" thickBot="1">
      <c r="B31" s="204" t="s">
        <v>43</v>
      </c>
      <c r="C31" s="186" t="s">
        <v>194</v>
      </c>
      <c r="D31" s="15" t="s">
        <v>190</v>
      </c>
      <c r="E31" s="184">
        <f>ROUND(H31/1000,2)</f>
        <v>64185.99</v>
      </c>
      <c r="F31" s="184">
        <f>ROUND(I31/1000,2)</f>
        <v>63948.39</v>
      </c>
      <c r="G31" s="185">
        <f t="shared" si="0"/>
        <v>99.6</v>
      </c>
      <c r="H31" s="213">
        <v>64185989.060000002</v>
      </c>
      <c r="I31" s="213">
        <v>63948389.060000002</v>
      </c>
      <c r="J31" s="205">
        <f t="shared" si="1"/>
        <v>9.399999980814755E-4</v>
      </c>
      <c r="K31" s="205">
        <f t="shared" si="2"/>
        <v>9.399999980814755E-4</v>
      </c>
    </row>
    <row r="32" spans="2:14" s="30" customFormat="1" ht="84" customHeight="1" thickBot="1">
      <c r="B32" s="203" t="s">
        <v>44</v>
      </c>
      <c r="C32" s="186" t="s">
        <v>25</v>
      </c>
      <c r="D32" s="15" t="s">
        <v>191</v>
      </c>
      <c r="E32" s="184">
        <f>ROUND(H32/1000,2)</f>
        <v>294597.65000000002</v>
      </c>
      <c r="F32" s="184">
        <f>ROUND(I32/1000,2)</f>
        <v>285306.11</v>
      </c>
      <c r="G32" s="185">
        <f t="shared" si="0"/>
        <v>96.8</v>
      </c>
      <c r="H32" s="213">
        <v>294597646.45999998</v>
      </c>
      <c r="I32" s="213">
        <v>285306114.19999999</v>
      </c>
      <c r="J32" s="205">
        <f t="shared" si="1"/>
        <v>3.540000063367188E-3</v>
      </c>
      <c r="K32" s="205">
        <f t="shared" si="2"/>
        <v>-4.2000000248663127E-3</v>
      </c>
    </row>
    <row r="33" spans="2:14" s="30" customFormat="1" ht="174" thickBot="1">
      <c r="B33" s="203" t="s">
        <v>45</v>
      </c>
      <c r="C33" s="186" t="s">
        <v>195</v>
      </c>
      <c r="D33" s="15" t="s">
        <v>192</v>
      </c>
      <c r="E33" s="184">
        <f>ROUND(H33/1000,2)</f>
        <v>234702.35</v>
      </c>
      <c r="F33" s="184">
        <f>ROUND(I33/1000,2)</f>
        <v>232932.5</v>
      </c>
      <c r="G33" s="185">
        <f t="shared" si="0"/>
        <v>99.2</v>
      </c>
      <c r="H33" s="213">
        <v>234702349.99000001</v>
      </c>
      <c r="I33" s="213">
        <v>232932502.56999999</v>
      </c>
      <c r="J33" s="205">
        <f t="shared" si="1"/>
        <v>9.9999888334423304E-6</v>
      </c>
      <c r="K33" s="205">
        <f t="shared" si="2"/>
        <v>-2.5699999823700637E-3</v>
      </c>
    </row>
    <row r="34" spans="2:14" s="30" customFormat="1" ht="95.25" thickBot="1">
      <c r="B34" s="203" t="s">
        <v>46</v>
      </c>
      <c r="C34" s="186" t="s">
        <v>27</v>
      </c>
      <c r="D34" s="15" t="s">
        <v>193</v>
      </c>
      <c r="E34" s="184">
        <f>ROUND(H34/1000,2)</f>
        <v>15475.02</v>
      </c>
      <c r="F34" s="184">
        <f>ROUND(I34/1000,2)</f>
        <v>15475.02</v>
      </c>
      <c r="G34" s="185">
        <f t="shared" si="0"/>
        <v>100</v>
      </c>
      <c r="H34" s="213">
        <v>15475023.98</v>
      </c>
      <c r="I34" s="213">
        <v>15475023.98</v>
      </c>
      <c r="J34" s="205">
        <f t="shared" si="1"/>
        <v>-3.9799999995011603E-3</v>
      </c>
      <c r="K34" s="205">
        <f t="shared" si="2"/>
        <v>-3.9799999995011603E-3</v>
      </c>
    </row>
    <row r="35" spans="2:14" s="30" customFormat="1" ht="79.5" thickBot="1">
      <c r="B35" s="204" t="s">
        <v>47</v>
      </c>
      <c r="C35" s="186" t="s">
        <v>28</v>
      </c>
      <c r="D35" s="15" t="s">
        <v>199</v>
      </c>
      <c r="E35" s="184">
        <f>ROUND(H35/1000,2)</f>
        <v>2944</v>
      </c>
      <c r="F35" s="184">
        <f>ROUND(I35/1000,2)</f>
        <v>2944</v>
      </c>
      <c r="G35" s="185">
        <f t="shared" si="0"/>
        <v>100</v>
      </c>
      <c r="H35" s="213">
        <v>2944000</v>
      </c>
      <c r="I35" s="213">
        <v>2944000</v>
      </c>
      <c r="J35" s="205">
        <f t="shared" si="1"/>
        <v>0</v>
      </c>
      <c r="K35" s="205">
        <f t="shared" si="2"/>
        <v>0</v>
      </c>
    </row>
    <row r="36" spans="2:14" s="30" customFormat="1" ht="79.5" thickBot="1">
      <c r="B36" s="204" t="s">
        <v>70</v>
      </c>
      <c r="C36" s="186" t="s">
        <v>50</v>
      </c>
      <c r="D36" s="15" t="s">
        <v>171</v>
      </c>
      <c r="E36" s="184">
        <f>ROUND(H36/1000,2)</f>
        <v>27350.37</v>
      </c>
      <c r="F36" s="184">
        <f>ROUND(I36/1000,2)</f>
        <v>27350.37</v>
      </c>
      <c r="G36" s="185">
        <f t="shared" si="0"/>
        <v>100</v>
      </c>
      <c r="H36" s="212">
        <v>27350365.25</v>
      </c>
      <c r="I36" s="212">
        <v>27350365.25</v>
      </c>
      <c r="J36" s="205">
        <f t="shared" si="1"/>
        <v>4.7500000000582077E-3</v>
      </c>
      <c r="K36" s="205">
        <f t="shared" si="2"/>
        <v>4.7500000000582077E-3</v>
      </c>
    </row>
    <row r="37" spans="2:14" s="30" customFormat="1" ht="19.5" thickBot="1">
      <c r="B37" s="3"/>
      <c r="C37" s="5" t="s">
        <v>1</v>
      </c>
      <c r="D37" s="5"/>
      <c r="E37" s="237">
        <f>SUM(E12:E36)-E13-E15-E18-E20-E23-E25</f>
        <v>20005127.039999999</v>
      </c>
      <c r="F37" s="237">
        <f>SUM(F12:F36)-F13-F15-F18-F20-F23-F25</f>
        <v>19534154.950000003</v>
      </c>
      <c r="G37" s="187">
        <f t="shared" ref="G14:G37" si="3">ROUND(F37*100/E37,1)</f>
        <v>97.6</v>
      </c>
      <c r="H37" s="215">
        <v>20005127045.830002</v>
      </c>
      <c r="I37" s="216">
        <v>19534154949.080002</v>
      </c>
      <c r="J37" s="205">
        <f t="shared" si="1"/>
        <v>-5.8300010859966278E-3</v>
      </c>
      <c r="K37" s="205">
        <f t="shared" si="2"/>
        <v>9.2000141739845276E-4</v>
      </c>
    </row>
    <row r="38" spans="2:14" s="30" customFormat="1" ht="33.75" customHeight="1" thickBot="1">
      <c r="B38" s="6"/>
      <c r="C38" s="7"/>
      <c r="D38" s="7"/>
      <c r="E38" s="238"/>
      <c r="F38" s="238"/>
      <c r="G38" s="33"/>
      <c r="H38" s="206"/>
      <c r="I38" s="207"/>
      <c r="J38" s="33"/>
      <c r="K38" s="33"/>
    </row>
    <row r="39" spans="2:14" s="36" customFormat="1" ht="18" customHeight="1" thickBot="1">
      <c r="B39" s="45" t="s">
        <v>164</v>
      </c>
      <c r="C39" s="239"/>
      <c r="D39" s="240"/>
      <c r="E39" s="241"/>
      <c r="F39" s="241"/>
      <c r="G39" s="242"/>
      <c r="J39" s="188"/>
      <c r="K39" s="188"/>
      <c r="L39" s="30"/>
      <c r="M39" s="30"/>
      <c r="N39" s="30"/>
    </row>
    <row r="40" spans="2:14" s="36" customFormat="1" ht="18" customHeight="1">
      <c r="B40" s="45" t="s">
        <v>165</v>
      </c>
      <c r="C40" s="239"/>
      <c r="D40" s="240"/>
      <c r="E40" s="241"/>
      <c r="F40" s="241"/>
      <c r="G40" s="242"/>
    </row>
    <row r="41" spans="2:14" s="36" customFormat="1" ht="18" customHeight="1">
      <c r="B41" s="45" t="s">
        <v>7</v>
      </c>
      <c r="C41" s="239"/>
      <c r="D41" s="240"/>
      <c r="E41" s="241"/>
      <c r="F41" s="256" t="s">
        <v>166</v>
      </c>
      <c r="G41" s="256"/>
    </row>
    <row r="42" spans="2:14" ht="19.5" thickBot="1">
      <c r="B42" s="45"/>
      <c r="C42" s="243"/>
      <c r="D42" s="244"/>
      <c r="E42" s="245"/>
      <c r="F42" s="256"/>
      <c r="G42" s="256"/>
      <c r="I42" s="9" t="s">
        <v>172</v>
      </c>
      <c r="J42" s="189"/>
      <c r="K42" s="189"/>
    </row>
    <row r="43" spans="2:14" ht="18.75">
      <c r="B43" s="45"/>
      <c r="C43" s="243"/>
      <c r="D43" s="244"/>
      <c r="E43" s="245"/>
      <c r="F43" s="246"/>
      <c r="G43" s="246"/>
      <c r="I43" s="9">
        <v>4</v>
      </c>
      <c r="J43" s="191"/>
      <c r="K43" s="191"/>
    </row>
    <row r="44" spans="2:14" ht="16.5" thickBot="1">
      <c r="C44" s="15"/>
      <c r="D44" s="195"/>
      <c r="E44" s="199">
        <f>E14+E21+E27</f>
        <v>346889.91</v>
      </c>
      <c r="F44" s="199">
        <f>F14+F21+F27</f>
        <v>315751.09999999998</v>
      </c>
      <c r="I44" s="9" t="s">
        <v>173</v>
      </c>
      <c r="J44" s="189"/>
      <c r="K44" s="189"/>
    </row>
    <row r="45" spans="2:14" ht="16.5" thickBot="1">
      <c r="C45" s="192"/>
      <c r="D45" s="195"/>
      <c r="E45" s="200"/>
      <c r="F45" s="200"/>
      <c r="I45" s="9">
        <v>7</v>
      </c>
      <c r="J45" s="193"/>
      <c r="K45" s="193"/>
    </row>
    <row r="46" spans="2:14">
      <c r="D46" s="195"/>
      <c r="E46" s="237">
        <v>17908529.719999995</v>
      </c>
      <c r="F46" s="237">
        <v>17671973.289999999</v>
      </c>
      <c r="I46" s="9">
        <v>1</v>
      </c>
      <c r="J46" s="190"/>
      <c r="K46" s="190"/>
    </row>
    <row r="47" spans="2:14">
      <c r="D47" s="195"/>
      <c r="E47" s="248"/>
      <c r="F47" s="248"/>
      <c r="G47" s="199"/>
    </row>
    <row r="48" spans="2:14">
      <c r="D48" s="21"/>
      <c r="E48" s="249"/>
      <c r="F48" s="249"/>
      <c r="G48" s="249"/>
    </row>
    <row r="49" spans="1:11">
      <c r="E49" s="248"/>
    </row>
    <row r="50" spans="1:11">
      <c r="J50" s="194"/>
      <c r="K50" s="194"/>
    </row>
    <row r="51" spans="1:11">
      <c r="E51" s="247">
        <f>SUBTOTAL(9,E16:E37)</f>
        <v>29413884.159999996</v>
      </c>
      <c r="F51" s="247">
        <f>SUBTOTAL(9,F16:F37)</f>
        <v>28618037.710000001</v>
      </c>
    </row>
    <row r="53" spans="1:11" ht="18.75">
      <c r="A53" s="9">
        <v>1</v>
      </c>
      <c r="C53" s="247" t="s">
        <v>158</v>
      </c>
      <c r="E53" s="28">
        <f>E12</f>
        <v>10714459.93</v>
      </c>
      <c r="F53" s="28">
        <f>F12</f>
        <v>10567526.460000001</v>
      </c>
      <c r="G53" s="183"/>
    </row>
    <row r="54" spans="1:11" ht="18.75">
      <c r="A54" s="9" t="s">
        <v>174</v>
      </c>
      <c r="C54" s="247" t="s">
        <v>159</v>
      </c>
      <c r="E54" s="28">
        <f>E22+E26</f>
        <v>844813.42</v>
      </c>
      <c r="F54" s="28">
        <f>F22+F26</f>
        <v>825339.97</v>
      </c>
      <c r="G54" s="183"/>
    </row>
    <row r="55" spans="1:11" ht="18.75">
      <c r="A55" s="9" t="s">
        <v>175</v>
      </c>
      <c r="C55" s="247" t="s">
        <v>160</v>
      </c>
      <c r="E55" s="28">
        <f>E16+E21</f>
        <v>2525169.8200000003</v>
      </c>
      <c r="F55" s="28">
        <f>F16+F21</f>
        <v>2498395.79</v>
      </c>
      <c r="G55" s="183"/>
    </row>
    <row r="56" spans="1:11" ht="18.75">
      <c r="A56" s="9">
        <v>8</v>
      </c>
      <c r="C56" s="247" t="s">
        <v>161</v>
      </c>
      <c r="E56" s="28">
        <f>E24</f>
        <v>389058.95</v>
      </c>
      <c r="F56" s="28">
        <f>F24</f>
        <v>384775.19</v>
      </c>
      <c r="G56" s="183"/>
    </row>
    <row r="57" spans="1:11" ht="18.75">
      <c r="A57" s="9" t="s">
        <v>176</v>
      </c>
      <c r="C57" s="247" t="s">
        <v>154</v>
      </c>
      <c r="E57" s="28">
        <f>E14+E17+E34+E36+E19</f>
        <v>4651453.8299999991</v>
      </c>
      <c r="F57" s="28">
        <f>F14+F17+F34+F36+F19</f>
        <v>4445950.7699999996</v>
      </c>
      <c r="G57" s="183"/>
    </row>
    <row r="58" spans="1:11" ht="18.75">
      <c r="A58" s="9" t="s">
        <v>177</v>
      </c>
      <c r="C58" s="247" t="s">
        <v>155</v>
      </c>
      <c r="E58" s="28">
        <f>E32+E33+E35</f>
        <v>532244</v>
      </c>
      <c r="F58" s="28">
        <f>F32+F33+F35</f>
        <v>521182.61</v>
      </c>
      <c r="G58" s="183"/>
    </row>
    <row r="59" spans="1:11" ht="18.75">
      <c r="A59" s="9" t="s">
        <v>178</v>
      </c>
      <c r="C59" s="247" t="s">
        <v>156</v>
      </c>
      <c r="E59" s="28">
        <f>E28+E29+E30+E31+E27</f>
        <v>347927.08999999997</v>
      </c>
      <c r="F59" s="28">
        <f>F28+F29+F30+F31+F27</f>
        <v>290984.15999999997</v>
      </c>
      <c r="G59" s="183"/>
    </row>
    <row r="60" spans="1:11" ht="18.75">
      <c r="C60" s="247" t="s">
        <v>157</v>
      </c>
      <c r="E60" s="28">
        <f>SUM(E53:E59)</f>
        <v>20005127.039999999</v>
      </c>
      <c r="F60" s="28">
        <f>SUM(F53:F59)</f>
        <v>19534154.949999999</v>
      </c>
      <c r="G60" s="247">
        <v>100</v>
      </c>
    </row>
    <row r="61" spans="1:11">
      <c r="E61" s="248">
        <f>E37-E60</f>
        <v>0</v>
      </c>
      <c r="F61" s="248">
        <f>F37-F60</f>
        <v>0</v>
      </c>
    </row>
    <row r="70" spans="5:6" ht="16.5" thickBot="1"/>
    <row r="71" spans="5:6" ht="16.5" thickBot="1">
      <c r="E71" s="250">
        <v>16760262.560000001</v>
      </c>
      <c r="F71" s="251">
        <v>16434930.890000001</v>
      </c>
    </row>
    <row r="72" spans="5:6" ht="16.5" thickBot="1">
      <c r="E72" s="252">
        <v>2432437.8199999998</v>
      </c>
      <c r="F72" s="253">
        <v>2432220.73</v>
      </c>
    </row>
    <row r="73" spans="5:6" ht="16.5" thickBot="1">
      <c r="E73" s="252">
        <v>8968941.6099999994</v>
      </c>
      <c r="F73" s="253">
        <v>8833170.4199999999</v>
      </c>
    </row>
    <row r="74" spans="5:6" ht="16.5" thickBot="1">
      <c r="E74" s="252">
        <v>5099753.04</v>
      </c>
      <c r="F74" s="253">
        <v>4897308.24</v>
      </c>
    </row>
    <row r="75" spans="5:6" ht="16.5" thickBot="1">
      <c r="E75" s="252"/>
      <c r="F75" s="253"/>
    </row>
    <row r="76" spans="5:6" ht="16.5" thickBot="1">
      <c r="E76" s="252">
        <v>251082.04</v>
      </c>
      <c r="F76" s="253">
        <v>270731.5</v>
      </c>
    </row>
    <row r="77" spans="5:6" ht="16.5" thickBot="1">
      <c r="E77" s="254">
        <v>300</v>
      </c>
      <c r="F77" s="253">
        <v>300</v>
      </c>
    </row>
    <row r="78" spans="5:6" ht="16.5" thickBot="1">
      <c r="E78" s="252">
        <v>1200</v>
      </c>
      <c r="F78" s="255">
        <v>1200</v>
      </c>
    </row>
    <row r="80" spans="5:6">
      <c r="E80" s="248">
        <f>SUM(E72:E78)</f>
        <v>16753714.509999998</v>
      </c>
      <c r="F80" s="248">
        <f>SUM(F72:F78)</f>
        <v>16434930.890000001</v>
      </c>
    </row>
    <row r="81" spans="5:6">
      <c r="E81" s="248">
        <f>E80-E71</f>
        <v>-6548.0500000026077</v>
      </c>
      <c r="F81" s="248">
        <f>F80-F71</f>
        <v>0</v>
      </c>
    </row>
  </sheetData>
  <mergeCells count="5">
    <mergeCell ref="F42:G42"/>
    <mergeCell ref="B7:G7"/>
    <mergeCell ref="B8:G8"/>
    <mergeCell ref="F41:G41"/>
    <mergeCell ref="C17:C18"/>
  </mergeCells>
  <pageMargins left="0.78740157480314965" right="0.23622047244094491" top="0.39370078740157483" bottom="0.23622047244094491" header="0.15748031496062992" footer="0.19685039370078741"/>
  <pageSetup paperSize="9" scale="61" fitToHeight="2" orientation="portrait" r:id="rId1"/>
  <headerFooter differentFirst="1">
    <oddHeader>&amp;C&amp;"Times New Roman,обычный"&amp;P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V45"/>
  <sheetViews>
    <sheetView view="pageBreakPreview" zoomScale="70" zoomScaleNormal="94" zoomScaleSheetLayoutView="70" workbookViewId="0">
      <selection activeCell="L11" sqref="L11:M29"/>
    </sheetView>
  </sheetViews>
  <sheetFormatPr defaultColWidth="9.140625" defaultRowHeight="15.75"/>
  <cols>
    <col min="1" max="1" width="4.42578125" style="9" customWidth="1"/>
    <col min="2" max="2" width="36.5703125" style="9" customWidth="1"/>
    <col min="3" max="3" width="43.85546875" style="19" customWidth="1"/>
    <col min="4" max="4" width="20" style="9" customWidth="1"/>
    <col min="5" max="5" width="18.85546875" style="9" customWidth="1"/>
    <col min="6" max="6" width="14.140625" style="9" hidden="1" customWidth="1"/>
    <col min="7" max="15" width="18.85546875" style="9" customWidth="1"/>
    <col min="16" max="16" width="17.42578125" style="9" customWidth="1"/>
    <col min="17" max="16384" width="9.140625" style="9"/>
  </cols>
  <sheetData>
    <row r="1" spans="1:16" s="20" customFormat="1">
      <c r="D1" s="20" t="s">
        <v>8</v>
      </c>
      <c r="E1" s="19"/>
      <c r="G1" s="23"/>
      <c r="H1" s="23"/>
      <c r="I1" s="23"/>
      <c r="J1" s="23"/>
      <c r="K1" s="23"/>
      <c r="L1" s="23"/>
      <c r="M1" s="23"/>
      <c r="N1" s="23"/>
      <c r="O1" s="23"/>
    </row>
    <row r="2" spans="1:16" s="20" customFormat="1">
      <c r="D2" s="20" t="s">
        <v>9</v>
      </c>
      <c r="E2" s="19"/>
      <c r="G2" s="23"/>
      <c r="H2" s="23"/>
      <c r="I2" s="23"/>
      <c r="J2" s="23"/>
      <c r="K2" s="23"/>
      <c r="L2" s="23"/>
      <c r="M2" s="23"/>
      <c r="N2" s="23"/>
      <c r="O2" s="23"/>
    </row>
    <row r="3" spans="1:16" s="20" customFormat="1">
      <c r="D3" s="20" t="s">
        <v>10</v>
      </c>
      <c r="E3" s="19"/>
      <c r="G3" s="23"/>
      <c r="H3" s="23"/>
      <c r="I3" s="23"/>
      <c r="J3" s="23"/>
      <c r="K3" s="23"/>
      <c r="L3" s="23"/>
      <c r="M3" s="23"/>
      <c r="N3" s="23"/>
      <c r="O3" s="23"/>
    </row>
    <row r="4" spans="1:16" s="20" customFormat="1" ht="15.95" customHeight="1">
      <c r="B4" s="42"/>
      <c r="D4" s="20" t="s">
        <v>77</v>
      </c>
      <c r="G4" s="23"/>
      <c r="H4" s="23"/>
      <c r="I4" s="23"/>
      <c r="J4" s="23"/>
      <c r="K4" s="23"/>
      <c r="L4" s="23"/>
      <c r="M4" s="23"/>
      <c r="N4" s="23"/>
      <c r="O4" s="23"/>
    </row>
    <row r="5" spans="1:16" s="20" customFormat="1">
      <c r="A5" s="21"/>
      <c r="B5" s="22"/>
      <c r="C5" s="22"/>
      <c r="D5" s="22"/>
    </row>
    <row r="6" spans="1:16" s="24" customFormat="1" ht="18.75">
      <c r="A6" s="257" t="s">
        <v>2</v>
      </c>
      <c r="B6" s="257"/>
      <c r="C6" s="257"/>
      <c r="D6" s="257"/>
      <c r="E6" s="257"/>
      <c r="F6" s="257"/>
      <c r="G6" s="257"/>
      <c r="H6" s="50"/>
      <c r="I6" s="50"/>
      <c r="J6" s="50"/>
      <c r="K6" s="50"/>
      <c r="L6" s="50"/>
      <c r="M6" s="50"/>
      <c r="N6" s="50"/>
      <c r="O6" s="50"/>
    </row>
    <row r="7" spans="1:16" s="24" customFormat="1" ht="18.75">
      <c r="A7" s="258" t="s">
        <v>79</v>
      </c>
      <c r="B7" s="258"/>
      <c r="C7" s="258"/>
      <c r="D7" s="258"/>
      <c r="E7" s="258"/>
      <c r="F7" s="258"/>
      <c r="G7" s="258"/>
      <c r="H7" s="51"/>
      <c r="I7" s="51"/>
      <c r="J7" s="51"/>
      <c r="K7" s="51"/>
      <c r="L7" s="51"/>
      <c r="M7" s="51"/>
      <c r="N7" s="51"/>
      <c r="O7" s="51"/>
    </row>
    <row r="8" spans="1:16" s="20" customFormat="1" ht="16.5" customHeight="1">
      <c r="A8" s="2"/>
      <c r="B8" s="2"/>
      <c r="C8" s="2"/>
      <c r="D8" s="2"/>
      <c r="F8" s="25" t="s">
        <v>3</v>
      </c>
      <c r="G8" s="26" t="s">
        <v>5</v>
      </c>
      <c r="H8" s="26"/>
      <c r="I8" s="26"/>
      <c r="J8" s="26"/>
      <c r="K8" s="26"/>
      <c r="L8" s="26"/>
      <c r="M8" s="26"/>
      <c r="N8" s="26"/>
      <c r="O8" s="26"/>
    </row>
    <row r="9" spans="1:16" s="14" customFormat="1" ht="87.75" customHeight="1">
      <c r="A9" s="3" t="s">
        <v>0</v>
      </c>
      <c r="B9" s="3" t="s">
        <v>48</v>
      </c>
      <c r="C9" s="3" t="s">
        <v>49</v>
      </c>
      <c r="D9" s="13" t="s">
        <v>29</v>
      </c>
      <c r="E9" s="3" t="s">
        <v>78</v>
      </c>
      <c r="F9" s="3" t="s">
        <v>4</v>
      </c>
      <c r="G9" s="3" t="s">
        <v>6</v>
      </c>
      <c r="H9" s="13" t="s">
        <v>80</v>
      </c>
      <c r="I9" s="3" t="s">
        <v>81</v>
      </c>
      <c r="J9" s="3" t="s">
        <v>4</v>
      </c>
      <c r="K9" s="3" t="s">
        <v>6</v>
      </c>
      <c r="L9" s="13" t="s">
        <v>80</v>
      </c>
      <c r="M9" s="3" t="s">
        <v>81</v>
      </c>
      <c r="N9" s="3" t="s">
        <v>4</v>
      </c>
      <c r="O9" s="3" t="s">
        <v>6</v>
      </c>
    </row>
    <row r="10" spans="1:16" s="27" customFormat="1">
      <c r="A10" s="4">
        <v>1</v>
      </c>
      <c r="B10" s="4">
        <v>2</v>
      </c>
      <c r="C10" s="4">
        <v>3</v>
      </c>
      <c r="D10" s="4">
        <v>5</v>
      </c>
      <c r="E10" s="4">
        <v>6</v>
      </c>
      <c r="F10" s="4">
        <v>7</v>
      </c>
      <c r="G10" s="4">
        <v>7</v>
      </c>
      <c r="H10" s="4"/>
      <c r="I10" s="4"/>
      <c r="J10" s="4"/>
      <c r="K10" s="4"/>
      <c r="L10" s="4">
        <v>7</v>
      </c>
      <c r="M10" s="4">
        <v>7</v>
      </c>
      <c r="N10" s="4">
        <v>7</v>
      </c>
      <c r="O10" s="4">
        <v>7</v>
      </c>
    </row>
    <row r="11" spans="1:16" s="27" customFormat="1" ht="82.9" customHeight="1">
      <c r="A11" s="41" t="s">
        <v>30</v>
      </c>
      <c r="B11" s="12" t="s">
        <v>11</v>
      </c>
      <c r="C11" s="15" t="s">
        <v>51</v>
      </c>
      <c r="D11" s="28">
        <v>4739607093.4700003</v>
      </c>
      <c r="E11" s="28">
        <v>4590521601.3400002</v>
      </c>
      <c r="F11" s="28" t="e">
        <f>ROUND(E11/#REF!*100,2)</f>
        <v>#REF!</v>
      </c>
      <c r="G11" s="28">
        <f>ROUND(E11*100/D11,2)</f>
        <v>96.85</v>
      </c>
      <c r="H11" s="53">
        <v>18068974.16</v>
      </c>
      <c r="I11" s="53">
        <v>18068974.16</v>
      </c>
      <c r="J11" s="53"/>
      <c r="K11" s="53"/>
      <c r="L11" s="53">
        <f>D11-H11</f>
        <v>4721538119.3100004</v>
      </c>
      <c r="M11" s="53">
        <f>E11-I11</f>
        <v>4572452627.1800003</v>
      </c>
      <c r="N11" s="53"/>
      <c r="O11" s="53"/>
      <c r="P11" s="29">
        <f>E11-D11</f>
        <v>-149085492.13000011</v>
      </c>
    </row>
    <row r="12" spans="1:16" s="27" customFormat="1" ht="121.9" customHeight="1">
      <c r="A12" s="41" t="s">
        <v>31</v>
      </c>
      <c r="B12" s="12" t="s">
        <v>12</v>
      </c>
      <c r="C12" s="15" t="s">
        <v>52</v>
      </c>
      <c r="D12" s="28">
        <v>5431078.6100000003</v>
      </c>
      <c r="E12" s="28">
        <v>5251078.6100000003</v>
      </c>
      <c r="F12" s="28" t="e">
        <f>ROUND(E12/#REF!*100,2)</f>
        <v>#REF!</v>
      </c>
      <c r="G12" s="28">
        <f t="shared" ref="G12:G30" si="0">ROUND(E12*100/D12,2)</f>
        <v>96.69</v>
      </c>
      <c r="H12" s="53">
        <v>0</v>
      </c>
      <c r="I12" s="53">
        <v>0</v>
      </c>
      <c r="J12" s="53"/>
      <c r="K12" s="53"/>
      <c r="L12" s="53">
        <f t="shared" ref="L12:L29" si="1">D12-H12</f>
        <v>5431078.6100000003</v>
      </c>
      <c r="M12" s="53">
        <f t="shared" ref="M12:M29" si="2">E12-I12</f>
        <v>5251078.6100000003</v>
      </c>
      <c r="N12" s="53"/>
      <c r="O12" s="53"/>
      <c r="P12" s="29">
        <f t="shared" ref="P12:P30" si="3">E12-D12</f>
        <v>-180000</v>
      </c>
    </row>
    <row r="13" spans="1:16" s="30" customFormat="1" ht="77.45" customHeight="1">
      <c r="A13" s="41" t="s">
        <v>32</v>
      </c>
      <c r="B13" s="12" t="s">
        <v>13</v>
      </c>
      <c r="C13" s="15" t="s">
        <v>53</v>
      </c>
      <c r="D13" s="28">
        <v>1956611331.28</v>
      </c>
      <c r="E13" s="28">
        <v>1930274955.55</v>
      </c>
      <c r="F13" s="28" t="e">
        <f>ROUND(E13/#REF!*100,2)</f>
        <v>#REF!</v>
      </c>
      <c r="G13" s="28">
        <f t="shared" si="0"/>
        <v>98.65</v>
      </c>
      <c r="H13" s="53">
        <v>0</v>
      </c>
      <c r="I13" s="53">
        <v>0</v>
      </c>
      <c r="J13" s="53"/>
      <c r="K13" s="53"/>
      <c r="L13" s="53">
        <f t="shared" si="1"/>
        <v>1956611331.28</v>
      </c>
      <c r="M13" s="53">
        <f t="shared" si="2"/>
        <v>1930274955.55</v>
      </c>
      <c r="N13" s="53"/>
      <c r="O13" s="53"/>
      <c r="P13" s="29">
        <f t="shared" si="3"/>
        <v>-26336375.730000019</v>
      </c>
    </row>
    <row r="14" spans="1:16" s="30" customFormat="1" ht="144.6" customHeight="1">
      <c r="A14" s="41" t="s">
        <v>33</v>
      </c>
      <c r="B14" s="12" t="s">
        <v>14</v>
      </c>
      <c r="C14" s="15" t="s">
        <v>54</v>
      </c>
      <c r="D14" s="28">
        <v>2058528257.75</v>
      </c>
      <c r="E14" s="28">
        <v>1988875518.5</v>
      </c>
      <c r="F14" s="28" t="e">
        <f>ROUND(E14/#REF!*100,2)</f>
        <v>#REF!</v>
      </c>
      <c r="G14" s="28">
        <f t="shared" si="0"/>
        <v>96.62</v>
      </c>
      <c r="H14" s="53">
        <v>15870997.77</v>
      </c>
      <c r="I14" s="53">
        <v>15846757.939999999</v>
      </c>
      <c r="J14" s="53"/>
      <c r="K14" s="53"/>
      <c r="L14" s="53">
        <f t="shared" si="1"/>
        <v>2042657259.98</v>
      </c>
      <c r="M14" s="53">
        <f t="shared" si="2"/>
        <v>1973028760.5599999</v>
      </c>
      <c r="N14" s="53"/>
      <c r="O14" s="53"/>
      <c r="P14" s="29">
        <f t="shared" si="3"/>
        <v>-69652739.25</v>
      </c>
    </row>
    <row r="15" spans="1:16" s="30" customFormat="1" ht="78.599999999999994" customHeight="1">
      <c r="A15" s="41" t="s">
        <v>34</v>
      </c>
      <c r="B15" s="12" t="s">
        <v>15</v>
      </c>
      <c r="C15" s="15" t="s">
        <v>55</v>
      </c>
      <c r="D15" s="28">
        <v>5080744.41</v>
      </c>
      <c r="E15" s="28">
        <v>987744.41</v>
      </c>
      <c r="F15" s="28" t="e">
        <f>ROUND(E15/#REF!*100,2)</f>
        <v>#REF!</v>
      </c>
      <c r="G15" s="28">
        <f t="shared" si="0"/>
        <v>19.440000000000001</v>
      </c>
      <c r="H15" s="53">
        <v>299075.06</v>
      </c>
      <c r="I15" s="53">
        <v>299075.06</v>
      </c>
      <c r="J15" s="53"/>
      <c r="K15" s="53"/>
      <c r="L15" s="53">
        <f t="shared" si="1"/>
        <v>4781669.3500000006</v>
      </c>
      <c r="M15" s="53">
        <f t="shared" si="2"/>
        <v>688669.35000000009</v>
      </c>
      <c r="N15" s="53"/>
      <c r="O15" s="53"/>
      <c r="P15" s="29">
        <f t="shared" si="3"/>
        <v>-4093000</v>
      </c>
    </row>
    <row r="16" spans="1:16" s="27" customFormat="1" ht="79.150000000000006" customHeight="1">
      <c r="A16" s="41" t="s">
        <v>35</v>
      </c>
      <c r="B16" s="12" t="s">
        <v>16</v>
      </c>
      <c r="C16" s="15" t="s">
        <v>56</v>
      </c>
      <c r="D16" s="28">
        <v>40245466.799999997</v>
      </c>
      <c r="E16" s="28">
        <v>29721475.489999998</v>
      </c>
      <c r="F16" s="28" t="e">
        <f>ROUND(E16/#REF!*100,2)</f>
        <v>#REF!</v>
      </c>
      <c r="G16" s="28">
        <f t="shared" si="0"/>
        <v>73.849999999999994</v>
      </c>
      <c r="H16" s="53">
        <v>1029294</v>
      </c>
      <c r="I16" s="53">
        <v>1029294</v>
      </c>
      <c r="J16" s="53"/>
      <c r="K16" s="53"/>
      <c r="L16" s="53">
        <f t="shared" si="1"/>
        <v>39216172.799999997</v>
      </c>
      <c r="M16" s="53">
        <f t="shared" si="2"/>
        <v>28692181.489999998</v>
      </c>
      <c r="N16" s="53"/>
      <c r="O16" s="53"/>
      <c r="P16" s="29">
        <f t="shared" si="3"/>
        <v>-10523991.309999999</v>
      </c>
    </row>
    <row r="17" spans="1:22" s="27" customFormat="1" ht="67.5" customHeight="1">
      <c r="A17" s="41" t="s">
        <v>36</v>
      </c>
      <c r="B17" s="12" t="s">
        <v>17</v>
      </c>
      <c r="C17" s="15" t="s">
        <v>57</v>
      </c>
      <c r="D17" s="28">
        <v>370639964.45999998</v>
      </c>
      <c r="E17" s="28">
        <v>370022498.41000003</v>
      </c>
      <c r="F17" s="28" t="e">
        <f>ROUND(E17/#REF!*100,2)</f>
        <v>#REF!</v>
      </c>
      <c r="G17" s="28">
        <f t="shared" si="0"/>
        <v>99.83</v>
      </c>
      <c r="H17" s="53">
        <v>94528.4</v>
      </c>
      <c r="I17" s="53">
        <v>87348.4</v>
      </c>
      <c r="J17" s="53"/>
      <c r="K17" s="53"/>
      <c r="L17" s="53">
        <f t="shared" si="1"/>
        <v>370545436.06</v>
      </c>
      <c r="M17" s="53">
        <f t="shared" si="2"/>
        <v>369935150.01000005</v>
      </c>
      <c r="N17" s="53"/>
      <c r="O17" s="53"/>
      <c r="P17" s="29">
        <f t="shared" si="3"/>
        <v>-617466.04999995232</v>
      </c>
    </row>
    <row r="18" spans="1:22" s="27" customFormat="1" ht="89.45" customHeight="1">
      <c r="A18" s="41" t="s">
        <v>37</v>
      </c>
      <c r="B18" s="12" t="s">
        <v>18</v>
      </c>
      <c r="C18" s="15" t="s">
        <v>58</v>
      </c>
      <c r="D18" s="28">
        <v>196525689.83000001</v>
      </c>
      <c r="E18" s="28">
        <v>196525689.83000001</v>
      </c>
      <c r="F18" s="28" t="e">
        <f>ROUND(E18/#REF!*100,2)</f>
        <v>#REF!</v>
      </c>
      <c r="G18" s="28">
        <f t="shared" si="0"/>
        <v>100</v>
      </c>
      <c r="H18" s="53">
        <v>88000</v>
      </c>
      <c r="I18" s="53">
        <v>88000</v>
      </c>
      <c r="J18" s="53"/>
      <c r="K18" s="53"/>
      <c r="L18" s="53">
        <f t="shared" si="1"/>
        <v>196437689.83000001</v>
      </c>
      <c r="M18" s="53">
        <f t="shared" si="2"/>
        <v>196437689.83000001</v>
      </c>
      <c r="N18" s="53"/>
      <c r="O18" s="53"/>
      <c r="P18" s="29">
        <f t="shared" si="3"/>
        <v>0</v>
      </c>
    </row>
    <row r="19" spans="1:22" s="27" customFormat="1" ht="69.75" customHeight="1">
      <c r="A19" s="41" t="s">
        <v>38</v>
      </c>
      <c r="B19" s="12" t="s">
        <v>19</v>
      </c>
      <c r="C19" s="15" t="s">
        <v>59</v>
      </c>
      <c r="D19" s="28">
        <v>33619295.640000001</v>
      </c>
      <c r="E19" s="28">
        <v>33619295.640000001</v>
      </c>
      <c r="F19" s="28" t="e">
        <f>ROUND(E19/#REF!*100,2)</f>
        <v>#REF!</v>
      </c>
      <c r="G19" s="28">
        <f t="shared" si="0"/>
        <v>100</v>
      </c>
      <c r="H19" s="53">
        <v>0</v>
      </c>
      <c r="I19" s="53"/>
      <c r="J19" s="53"/>
      <c r="K19" s="53"/>
      <c r="L19" s="53">
        <f t="shared" si="1"/>
        <v>33619295.640000001</v>
      </c>
      <c r="M19" s="53">
        <f t="shared" si="2"/>
        <v>33619295.640000001</v>
      </c>
      <c r="N19" s="53"/>
      <c r="O19" s="53"/>
      <c r="P19" s="29">
        <f t="shared" si="3"/>
        <v>0</v>
      </c>
    </row>
    <row r="20" spans="1:22" s="30" customFormat="1" ht="99" customHeight="1">
      <c r="A20" s="41" t="s">
        <v>39</v>
      </c>
      <c r="B20" s="12" t="s">
        <v>20</v>
      </c>
      <c r="C20" s="15" t="s">
        <v>60</v>
      </c>
      <c r="D20" s="28">
        <v>94308795.299999997</v>
      </c>
      <c r="E20" s="28">
        <v>93766809.569999993</v>
      </c>
      <c r="F20" s="28" t="e">
        <f>ROUND(E20/#REF!*100,2)</f>
        <v>#REF!</v>
      </c>
      <c r="G20" s="28">
        <f t="shared" si="0"/>
        <v>99.43</v>
      </c>
      <c r="H20" s="53">
        <v>0</v>
      </c>
      <c r="I20" s="53"/>
      <c r="J20" s="53"/>
      <c r="K20" s="53"/>
      <c r="L20" s="53">
        <f t="shared" si="1"/>
        <v>94308795.299999997</v>
      </c>
      <c r="M20" s="53">
        <f t="shared" si="2"/>
        <v>93766809.569999993</v>
      </c>
      <c r="N20" s="53"/>
      <c r="O20" s="53"/>
      <c r="P20" s="29">
        <f t="shared" si="3"/>
        <v>-541985.73000000417</v>
      </c>
    </row>
    <row r="21" spans="1:22" s="30" customFormat="1" ht="126">
      <c r="A21" s="41" t="s">
        <v>40</v>
      </c>
      <c r="B21" s="12" t="s">
        <v>21</v>
      </c>
      <c r="C21" s="15" t="s">
        <v>61</v>
      </c>
      <c r="D21" s="28">
        <v>7253062.96</v>
      </c>
      <c r="E21" s="28">
        <v>6265626.0899999999</v>
      </c>
      <c r="F21" s="28" t="e">
        <f>ROUND(E21/#REF!*100,2)</f>
        <v>#REF!</v>
      </c>
      <c r="G21" s="28">
        <f t="shared" si="0"/>
        <v>86.39</v>
      </c>
      <c r="H21" s="67">
        <v>39857.15</v>
      </c>
      <c r="I21" s="53">
        <f>H21</f>
        <v>39857.15</v>
      </c>
      <c r="J21" s="53"/>
      <c r="K21" s="53"/>
      <c r="L21" s="53">
        <f t="shared" si="1"/>
        <v>7213205.8099999996</v>
      </c>
      <c r="M21" s="53">
        <f t="shared" si="2"/>
        <v>6225768.9399999995</v>
      </c>
      <c r="N21" s="53"/>
      <c r="O21" s="53"/>
      <c r="P21" s="29">
        <f t="shared" si="3"/>
        <v>-987436.87000000011</v>
      </c>
    </row>
    <row r="22" spans="1:22" s="30" customFormat="1" ht="84" customHeight="1">
      <c r="A22" s="41" t="s">
        <v>41</v>
      </c>
      <c r="B22" s="12" t="s">
        <v>22</v>
      </c>
      <c r="C22" s="15" t="s">
        <v>62</v>
      </c>
      <c r="D22" s="28">
        <v>12772800.960000001</v>
      </c>
      <c r="E22" s="28">
        <v>12772799.960000001</v>
      </c>
      <c r="F22" s="28" t="e">
        <f>ROUND(E22/#REF!*100,2)</f>
        <v>#REF!</v>
      </c>
      <c r="G22" s="28">
        <f t="shared" si="0"/>
        <v>100</v>
      </c>
      <c r="H22" s="53"/>
      <c r="I22" s="53"/>
      <c r="J22" s="53"/>
      <c r="K22" s="53"/>
      <c r="L22" s="53">
        <f t="shared" si="1"/>
        <v>12772800.960000001</v>
      </c>
      <c r="M22" s="53">
        <f t="shared" si="2"/>
        <v>12772799.960000001</v>
      </c>
      <c r="N22" s="53"/>
      <c r="O22" s="53"/>
      <c r="P22" s="29">
        <f t="shared" si="3"/>
        <v>-1</v>
      </c>
    </row>
    <row r="23" spans="1:22" s="30" customFormat="1" ht="97.15" customHeight="1">
      <c r="A23" s="41" t="s">
        <v>42</v>
      </c>
      <c r="B23" s="12" t="s">
        <v>23</v>
      </c>
      <c r="C23" s="15" t="s">
        <v>63</v>
      </c>
      <c r="D23" s="28">
        <v>69200</v>
      </c>
      <c r="E23" s="28">
        <v>69200</v>
      </c>
      <c r="F23" s="28" t="e">
        <f>ROUND(E23/#REF!*100,2)</f>
        <v>#REF!</v>
      </c>
      <c r="G23" s="28">
        <f t="shared" si="0"/>
        <v>100</v>
      </c>
      <c r="H23" s="53"/>
      <c r="I23" s="53"/>
      <c r="J23" s="53"/>
      <c r="K23" s="53"/>
      <c r="L23" s="53">
        <f t="shared" si="1"/>
        <v>69200</v>
      </c>
      <c r="M23" s="53">
        <f t="shared" si="2"/>
        <v>69200</v>
      </c>
      <c r="N23" s="53"/>
      <c r="O23" s="53"/>
      <c r="P23" s="29">
        <f t="shared" si="3"/>
        <v>0</v>
      </c>
    </row>
    <row r="24" spans="1:22" s="30" customFormat="1" ht="126">
      <c r="A24" s="41" t="s">
        <v>43</v>
      </c>
      <c r="B24" s="12" t="s">
        <v>24</v>
      </c>
      <c r="C24" s="15" t="s">
        <v>64</v>
      </c>
      <c r="D24" s="28">
        <v>119307914.8</v>
      </c>
      <c r="E24" s="28">
        <v>119261830.43000001</v>
      </c>
      <c r="F24" s="28" t="e">
        <f>ROUND(E24/#REF!*100,2)</f>
        <v>#REF!</v>
      </c>
      <c r="G24" s="28">
        <f t="shared" si="0"/>
        <v>99.96</v>
      </c>
      <c r="H24" s="53"/>
      <c r="I24" s="53"/>
      <c r="J24" s="53"/>
      <c r="K24" s="53"/>
      <c r="L24" s="53">
        <f t="shared" si="1"/>
        <v>119307914.8</v>
      </c>
      <c r="M24" s="53">
        <f t="shared" si="2"/>
        <v>119261830.43000001</v>
      </c>
      <c r="N24" s="53"/>
      <c r="O24" s="53"/>
      <c r="P24" s="29">
        <f t="shared" si="3"/>
        <v>-46084.369999989867</v>
      </c>
    </row>
    <row r="25" spans="1:22" s="30" customFormat="1" ht="94.5">
      <c r="A25" s="41" t="s">
        <v>44</v>
      </c>
      <c r="B25" s="12" t="s">
        <v>25</v>
      </c>
      <c r="C25" s="15" t="s">
        <v>65</v>
      </c>
      <c r="D25" s="28">
        <v>24055892.829999998</v>
      </c>
      <c r="E25" s="28">
        <v>17676186.280000001</v>
      </c>
      <c r="F25" s="28" t="e">
        <f>ROUND(E25/#REF!*100,2)</f>
        <v>#REF!</v>
      </c>
      <c r="G25" s="28">
        <f t="shared" si="0"/>
        <v>73.48</v>
      </c>
      <c r="H25" s="53">
        <v>6666.66</v>
      </c>
      <c r="I25" s="53">
        <v>6666.66</v>
      </c>
      <c r="J25" s="53"/>
      <c r="K25" s="53"/>
      <c r="L25" s="53">
        <f t="shared" si="1"/>
        <v>24049226.169999998</v>
      </c>
      <c r="M25" s="53">
        <f t="shared" si="2"/>
        <v>17669519.620000001</v>
      </c>
      <c r="N25" s="53"/>
      <c r="O25" s="53"/>
      <c r="P25" s="29">
        <f t="shared" si="3"/>
        <v>-6379706.549999997</v>
      </c>
    </row>
    <row r="26" spans="1:22" s="30" customFormat="1" ht="162.75" customHeight="1">
      <c r="A26" s="41" t="s">
        <v>45</v>
      </c>
      <c r="B26" s="12" t="s">
        <v>26</v>
      </c>
      <c r="C26" s="15" t="s">
        <v>66</v>
      </c>
      <c r="D26" s="28">
        <v>77391169.010000005</v>
      </c>
      <c r="E26" s="28">
        <v>74704589.909999996</v>
      </c>
      <c r="F26" s="28" t="e">
        <f>ROUND(E26/#REF!*100,2)</f>
        <v>#REF!</v>
      </c>
      <c r="G26" s="28">
        <f t="shared" si="0"/>
        <v>96.53</v>
      </c>
      <c r="H26" s="53">
        <v>47980</v>
      </c>
      <c r="I26" s="53">
        <v>47980</v>
      </c>
      <c r="J26" s="53"/>
      <c r="K26" s="53"/>
      <c r="L26" s="53">
        <f t="shared" si="1"/>
        <v>77343189.010000005</v>
      </c>
      <c r="M26" s="53">
        <f t="shared" si="2"/>
        <v>74656609.909999996</v>
      </c>
      <c r="N26" s="53"/>
      <c r="O26" s="53"/>
      <c r="P26" s="29">
        <f t="shared" si="3"/>
        <v>-2686579.1000000089</v>
      </c>
    </row>
    <row r="27" spans="1:22" s="30" customFormat="1" ht="101.25" customHeight="1">
      <c r="A27" s="41" t="s">
        <v>46</v>
      </c>
      <c r="B27" s="12" t="s">
        <v>27</v>
      </c>
      <c r="C27" s="15" t="s">
        <v>67</v>
      </c>
      <c r="D27" s="28">
        <v>12581453.92</v>
      </c>
      <c r="E27" s="28">
        <v>10788020.470000001</v>
      </c>
      <c r="F27" s="28" t="e">
        <f>ROUND(E27/#REF!*100,2)</f>
        <v>#REF!</v>
      </c>
      <c r="G27" s="28">
        <f t="shared" si="0"/>
        <v>85.75</v>
      </c>
      <c r="H27" s="53">
        <v>3734286.73</v>
      </c>
      <c r="I27" s="53">
        <v>3734286.73</v>
      </c>
      <c r="J27" s="53"/>
      <c r="K27" s="53"/>
      <c r="L27" s="53">
        <f t="shared" si="1"/>
        <v>8847167.1899999995</v>
      </c>
      <c r="M27" s="53">
        <f t="shared" si="2"/>
        <v>7053733.7400000002</v>
      </c>
      <c r="N27" s="53"/>
      <c r="O27" s="53"/>
      <c r="P27" s="29">
        <f t="shared" si="3"/>
        <v>-1793433.4499999993</v>
      </c>
    </row>
    <row r="28" spans="1:22" s="30" customFormat="1" ht="70.5" customHeight="1">
      <c r="A28" s="41" t="s">
        <v>47</v>
      </c>
      <c r="B28" s="12" t="s">
        <v>28</v>
      </c>
      <c r="C28" s="15" t="s">
        <v>68</v>
      </c>
      <c r="D28" s="28">
        <v>2384300</v>
      </c>
      <c r="E28" s="28">
        <v>2384300</v>
      </c>
      <c r="F28" s="28" t="e">
        <f>ROUND(E28/#REF!*100,2)</f>
        <v>#REF!</v>
      </c>
      <c r="G28" s="28">
        <f t="shared" si="0"/>
        <v>100</v>
      </c>
      <c r="H28" s="53">
        <v>0</v>
      </c>
      <c r="I28" s="53">
        <v>0</v>
      </c>
      <c r="J28" s="53"/>
      <c r="K28" s="53"/>
      <c r="L28" s="53">
        <f t="shared" si="1"/>
        <v>2384300</v>
      </c>
      <c r="M28" s="53">
        <f t="shared" si="2"/>
        <v>2384300</v>
      </c>
      <c r="N28" s="53"/>
      <c r="O28" s="53"/>
      <c r="P28" s="29">
        <f t="shared" si="3"/>
        <v>0</v>
      </c>
    </row>
    <row r="29" spans="1:22" s="30" customFormat="1" ht="78.75">
      <c r="A29" s="41" t="s">
        <v>70</v>
      </c>
      <c r="B29" s="12" t="s">
        <v>50</v>
      </c>
      <c r="C29" s="43" t="s">
        <v>69</v>
      </c>
      <c r="D29" s="28">
        <v>186576562.66999999</v>
      </c>
      <c r="E29" s="28">
        <v>182595252.00999999</v>
      </c>
      <c r="F29" s="28" t="e">
        <f>ROUND(E29/#REF!*100,2)</f>
        <v>#REF!</v>
      </c>
      <c r="G29" s="28">
        <f t="shared" si="0"/>
        <v>97.87</v>
      </c>
      <c r="H29" s="53">
        <v>0</v>
      </c>
      <c r="I29" s="53">
        <v>0</v>
      </c>
      <c r="J29" s="53"/>
      <c r="K29" s="53"/>
      <c r="L29" s="53">
        <f t="shared" si="1"/>
        <v>186576562.66999999</v>
      </c>
      <c r="M29" s="53">
        <f t="shared" si="2"/>
        <v>182595252.00999999</v>
      </c>
      <c r="N29" s="53"/>
      <c r="O29" s="53"/>
      <c r="P29" s="29">
        <f t="shared" si="3"/>
        <v>-3981310.6599999964</v>
      </c>
    </row>
    <row r="30" spans="1:22" s="30" customFormat="1" ht="18.75">
      <c r="A30" s="3"/>
      <c r="B30" s="5" t="s">
        <v>1</v>
      </c>
      <c r="C30" s="5"/>
      <c r="D30" s="31">
        <f>SUM(D11:D29)</f>
        <v>9942990074.699995</v>
      </c>
      <c r="E30" s="31">
        <f>SUM(E11:E29)</f>
        <v>9666084472.4999981</v>
      </c>
      <c r="F30" s="31" t="e">
        <f>SUM(F11:F29)</f>
        <v>#REF!</v>
      </c>
      <c r="G30" s="32">
        <f t="shared" si="0"/>
        <v>97.22</v>
      </c>
      <c r="H30" s="54">
        <f>SUM(H11:H29)</f>
        <v>39279659.929999992</v>
      </c>
      <c r="I30" s="54">
        <f>SUM(I11:I29)</f>
        <v>39248240.099999994</v>
      </c>
      <c r="J30" s="54"/>
      <c r="K30" s="54"/>
      <c r="L30" s="54"/>
      <c r="M30" s="54"/>
      <c r="N30" s="54"/>
      <c r="O30" s="54"/>
      <c r="P30" s="29">
        <f t="shared" si="3"/>
        <v>-276905602.19999695</v>
      </c>
      <c r="Q30" s="33"/>
      <c r="R30" s="33"/>
      <c r="S30" s="33"/>
      <c r="T30" s="33"/>
    </row>
    <row r="31" spans="1:22" s="30" customFormat="1">
      <c r="A31" s="6"/>
      <c r="B31" s="7"/>
      <c r="C31" s="7"/>
      <c r="D31" s="34"/>
      <c r="E31" s="34"/>
      <c r="F31" s="34"/>
      <c r="G31" s="33"/>
      <c r="H31" s="182">
        <f>H30-Бюджет_1!O4</f>
        <v>21210685.769999992</v>
      </c>
      <c r="I31" s="182">
        <f>I30-Бюджет_1!T4</f>
        <v>21179265.939999994</v>
      </c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</row>
    <row r="32" spans="1:22" s="30" customFormat="1">
      <c r="A32" s="49"/>
      <c r="B32" s="7"/>
      <c r="C32" s="7"/>
      <c r="D32" s="34"/>
      <c r="E32" s="34"/>
      <c r="F32" s="34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</row>
    <row r="33" spans="1:22" s="30" customFormat="1">
      <c r="A33" s="49"/>
      <c r="B33" s="7"/>
      <c r="C33" s="7"/>
      <c r="D33" s="34"/>
      <c r="E33" s="34"/>
      <c r="F33" s="34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</row>
    <row r="34" spans="1:22" s="36" customFormat="1" ht="18" customHeight="1">
      <c r="A34" s="44" t="s">
        <v>71</v>
      </c>
      <c r="B34" s="1"/>
      <c r="C34" s="16"/>
      <c r="D34" s="35"/>
      <c r="E34" s="35"/>
    </row>
    <row r="35" spans="1:22" s="36" customFormat="1" ht="18" customHeight="1">
      <c r="A35" s="45" t="s">
        <v>72</v>
      </c>
      <c r="B35" s="1"/>
      <c r="C35" s="17"/>
      <c r="D35" s="35"/>
      <c r="E35" s="35"/>
    </row>
    <row r="36" spans="1:22" s="36" customFormat="1" ht="18" customHeight="1">
      <c r="A36" s="45" t="s">
        <v>73</v>
      </c>
      <c r="B36" s="1"/>
      <c r="C36" s="17"/>
      <c r="D36" s="35"/>
      <c r="E36" s="35"/>
    </row>
    <row r="37" spans="1:22" s="36" customFormat="1" ht="18" customHeight="1">
      <c r="A37" s="45" t="s">
        <v>7</v>
      </c>
      <c r="B37" s="1"/>
      <c r="C37" s="17"/>
      <c r="D37" s="35"/>
      <c r="E37" s="35"/>
    </row>
    <row r="38" spans="1:22" s="36" customFormat="1" ht="18" customHeight="1">
      <c r="A38" s="45" t="s">
        <v>74</v>
      </c>
      <c r="B38" s="1"/>
      <c r="C38" s="17"/>
      <c r="D38" s="35"/>
      <c r="E38" s="35"/>
    </row>
    <row r="39" spans="1:22" s="36" customFormat="1" ht="18" customHeight="1">
      <c r="A39" s="45" t="s">
        <v>75</v>
      </c>
      <c r="B39" s="8"/>
      <c r="C39" s="18"/>
      <c r="D39" s="35"/>
      <c r="E39" s="261"/>
      <c r="F39" s="261"/>
      <c r="G39" s="261"/>
      <c r="H39" s="52"/>
      <c r="I39" s="52"/>
      <c r="J39" s="52"/>
      <c r="K39" s="52"/>
      <c r="L39" s="52"/>
      <c r="M39" s="52"/>
      <c r="N39" s="52"/>
      <c r="O39" s="52"/>
    </row>
    <row r="40" spans="1:22" ht="18.75">
      <c r="A40" s="45" t="s">
        <v>7</v>
      </c>
      <c r="B40" s="46"/>
      <c r="C40" s="47"/>
      <c r="D40" s="37"/>
      <c r="E40" s="261" t="s">
        <v>76</v>
      </c>
      <c r="F40" s="261"/>
      <c r="G40" s="261"/>
      <c r="H40" s="52"/>
      <c r="I40" s="52"/>
      <c r="J40" s="52"/>
      <c r="K40" s="52"/>
      <c r="L40" s="52"/>
      <c r="M40" s="52"/>
      <c r="N40" s="52"/>
      <c r="O40" s="52"/>
    </row>
    <row r="41" spans="1:22">
      <c r="C41" s="10"/>
      <c r="D41" s="48">
        <v>5982768287.1500025</v>
      </c>
      <c r="E41" s="48">
        <v>5982221079.2800016</v>
      </c>
      <c r="F41" s="38"/>
    </row>
    <row r="42" spans="1:22">
      <c r="C42" s="10"/>
      <c r="D42" s="38">
        <v>5982768.29</v>
      </c>
      <c r="E42" s="38">
        <v>5982221.0800000001</v>
      </c>
      <c r="F42" s="38"/>
    </row>
    <row r="43" spans="1:22">
      <c r="C43" s="10"/>
      <c r="D43" s="40">
        <f>D42-D30</f>
        <v>-9937007306.4099941</v>
      </c>
      <c r="E43" s="40">
        <f>E42-E30</f>
        <v>-9660102251.4199982</v>
      </c>
      <c r="F43" s="38"/>
      <c r="G43" s="48"/>
      <c r="H43" s="55"/>
      <c r="I43" s="55"/>
      <c r="J43" s="55"/>
      <c r="K43" s="55"/>
      <c r="L43" s="55"/>
      <c r="M43" s="55"/>
      <c r="N43" s="55"/>
      <c r="O43" s="55"/>
      <c r="P43" s="9" t="e">
        <f>ROUND(E41/#REF!*100,2)</f>
        <v>#REF!</v>
      </c>
    </row>
    <row r="44" spans="1:22">
      <c r="C44" s="11"/>
      <c r="D44" s="39"/>
      <c r="E44" s="39"/>
      <c r="F44" s="39" t="e">
        <f>F30-F43</f>
        <v>#REF!</v>
      </c>
      <c r="G44" s="39"/>
      <c r="H44" s="39"/>
      <c r="I44" s="39"/>
      <c r="J44" s="39"/>
      <c r="K44" s="39"/>
      <c r="L44" s="39"/>
      <c r="M44" s="39"/>
      <c r="N44" s="39"/>
      <c r="O44" s="39"/>
    </row>
    <row r="45" spans="1:22">
      <c r="D45" s="40"/>
    </row>
  </sheetData>
  <mergeCells count="4">
    <mergeCell ref="A6:G6"/>
    <mergeCell ref="A7:G7"/>
    <mergeCell ref="E39:G39"/>
    <mergeCell ref="E40:G40"/>
  </mergeCells>
  <pageMargins left="0.55118110236220474" right="0.23622047244094491" top="0.39370078740157483" bottom="0.23622047244094491" header="0.15748031496062992" footer="0.19685039370078741"/>
  <pageSetup paperSize="9" scale="32" fitToHeight="2" orientation="portrait" r:id="rId1"/>
  <headerFooter differentFirst="1">
    <oddHeader>&amp;C&amp;"Times New Roman,обычный"&amp;P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AC55"/>
  <sheetViews>
    <sheetView showGridLines="0" topLeftCell="A4" zoomScale="120" zoomScaleNormal="120" workbookViewId="0">
      <selection activeCell="C52" sqref="C52"/>
    </sheetView>
  </sheetViews>
  <sheetFormatPr defaultColWidth="9.140625" defaultRowHeight="12.75"/>
  <cols>
    <col min="1" max="1" width="0.5703125" style="61" customWidth="1"/>
    <col min="2" max="2" width="0" style="61" hidden="1" customWidth="1"/>
    <col min="3" max="3" width="9.140625" style="61" customWidth="1"/>
    <col min="4" max="5" width="0" style="61" hidden="1" customWidth="1"/>
    <col min="6" max="6" width="13.7109375" style="61" customWidth="1"/>
    <col min="7" max="13" width="0" style="61" hidden="1" customWidth="1"/>
    <col min="14" max="14" width="15.5703125" style="61" customWidth="1"/>
    <col min="15" max="15" width="16.28515625" style="181" customWidth="1"/>
    <col min="16" max="16" width="14.7109375" style="61" customWidth="1"/>
    <col min="17" max="17" width="13.85546875" style="61" customWidth="1"/>
    <col min="18" max="19" width="0" style="61" hidden="1" customWidth="1"/>
    <col min="20" max="20" width="15.7109375" style="181" customWidth="1"/>
    <col min="21" max="21" width="12.5703125" style="61" customWidth="1"/>
    <col min="22" max="22" width="0" style="61" hidden="1" customWidth="1"/>
    <col min="23" max="23" width="14.7109375" style="61" customWidth="1"/>
    <col min="24" max="24" width="15" style="61" customWidth="1"/>
    <col min="25" max="27" width="0" style="61" hidden="1" customWidth="1"/>
    <col min="28" max="28" width="0.140625" style="61" customWidth="1"/>
    <col min="29" max="29" width="0.7109375" style="61" customWidth="1"/>
    <col min="30" max="256" width="9.140625" style="61" customWidth="1"/>
    <col min="257" max="16384" width="9.140625" style="61"/>
  </cols>
  <sheetData>
    <row r="1" spans="1:29" ht="16.5" customHeight="1">
      <c r="A1" s="56"/>
      <c r="B1" s="56"/>
      <c r="C1" s="56"/>
      <c r="D1" s="56"/>
      <c r="E1" s="56"/>
      <c r="F1" s="56"/>
      <c r="G1" s="56"/>
      <c r="H1" s="57"/>
      <c r="I1" s="58"/>
      <c r="J1" s="58"/>
      <c r="K1" s="58"/>
      <c r="L1" s="58"/>
      <c r="M1" s="58"/>
      <c r="N1" s="58"/>
      <c r="O1" s="59"/>
      <c r="P1" s="60"/>
      <c r="Q1" s="60"/>
      <c r="R1" s="60"/>
      <c r="S1" s="60"/>
      <c r="T1" s="59"/>
      <c r="U1" s="60"/>
      <c r="V1" s="60"/>
      <c r="W1" s="60"/>
      <c r="X1" s="60"/>
      <c r="Y1" s="60"/>
      <c r="Z1" s="60"/>
      <c r="AA1" s="60"/>
      <c r="AB1" s="60"/>
      <c r="AC1" s="60"/>
    </row>
    <row r="2" spans="1:29" ht="16.5" customHeight="1">
      <c r="A2" s="62" t="s">
        <v>82</v>
      </c>
      <c r="B2" s="62"/>
      <c r="C2" s="62"/>
      <c r="D2" s="62"/>
      <c r="E2" s="62"/>
      <c r="F2" s="62"/>
      <c r="G2" s="62"/>
      <c r="H2" s="63"/>
      <c r="I2" s="64"/>
      <c r="J2" s="64"/>
      <c r="K2" s="64"/>
      <c r="L2" s="64"/>
      <c r="M2" s="64"/>
      <c r="N2" s="64"/>
      <c r="O2" s="65"/>
      <c r="P2" s="66"/>
      <c r="Q2" s="66"/>
      <c r="R2" s="66"/>
      <c r="S2" s="66"/>
      <c r="T2" s="65"/>
      <c r="U2" s="66"/>
      <c r="V2" s="66"/>
      <c r="W2" s="66"/>
      <c r="X2" s="66"/>
      <c r="Y2" s="66"/>
      <c r="Z2" s="60"/>
      <c r="AA2" s="60"/>
      <c r="AB2" s="60"/>
      <c r="AC2" s="60"/>
    </row>
    <row r="3" spans="1:29" ht="27.75" customHeight="1">
      <c r="A3" s="62" t="s">
        <v>83</v>
      </c>
      <c r="B3" s="62"/>
      <c r="C3" s="62"/>
      <c r="D3" s="62"/>
      <c r="E3" s="62"/>
      <c r="F3" s="62"/>
      <c r="G3" s="62"/>
      <c r="H3" s="63"/>
      <c r="I3" s="64"/>
      <c r="J3" s="64"/>
      <c r="K3" s="64"/>
      <c r="L3" s="64"/>
      <c r="M3" s="64"/>
      <c r="N3" s="64"/>
      <c r="O3" s="65"/>
      <c r="P3" s="66"/>
      <c r="Q3" s="66"/>
      <c r="R3" s="66"/>
      <c r="S3" s="66"/>
      <c r="T3" s="65"/>
      <c r="U3" s="66"/>
      <c r="V3" s="66"/>
      <c r="W3" s="66"/>
      <c r="X3" s="66"/>
      <c r="Y3" s="66"/>
      <c r="Z3" s="60"/>
      <c r="AA3" s="60"/>
      <c r="AB3" s="60"/>
      <c r="AC3" s="60"/>
    </row>
    <row r="4" spans="1:29" ht="44.25" customHeight="1" thickBot="1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7">
        <f>SUBTOTAL(9,O8:O38)</f>
        <v>18068974.16</v>
      </c>
      <c r="P4" s="68"/>
      <c r="Q4" s="69"/>
      <c r="R4" s="68"/>
      <c r="S4" s="68"/>
      <c r="T4" s="67">
        <f>SUBTOTAL(9,T8:T38)</f>
        <v>18068974.16</v>
      </c>
      <c r="U4" s="60"/>
      <c r="V4" s="60"/>
      <c r="W4" s="68">
        <f>O4-T4</f>
        <v>0</v>
      </c>
      <c r="X4" s="60"/>
      <c r="Y4" s="70" t="s">
        <v>84</v>
      </c>
      <c r="Z4" s="60"/>
      <c r="AA4" s="60"/>
      <c r="AB4" s="60"/>
      <c r="AC4" s="60"/>
    </row>
    <row r="5" spans="1:29" ht="33" customHeight="1" thickBot="1">
      <c r="A5" s="71"/>
      <c r="B5" s="267" t="s">
        <v>85</v>
      </c>
      <c r="C5" s="267" t="s">
        <v>86</v>
      </c>
      <c r="D5" s="267" t="s">
        <v>87</v>
      </c>
      <c r="E5" s="267" t="s">
        <v>88</v>
      </c>
      <c r="F5" s="267" t="s">
        <v>89</v>
      </c>
      <c r="G5" s="267" t="s">
        <v>90</v>
      </c>
      <c r="H5" s="267" t="s">
        <v>91</v>
      </c>
      <c r="I5" s="267" t="s">
        <v>92</v>
      </c>
      <c r="J5" s="267" t="s">
        <v>93</v>
      </c>
      <c r="K5" s="267" t="s">
        <v>94</v>
      </c>
      <c r="L5" s="268" t="s">
        <v>95</v>
      </c>
      <c r="M5" s="72"/>
      <c r="N5" s="269" t="s">
        <v>96</v>
      </c>
      <c r="O5" s="263"/>
      <c r="P5" s="262" t="s">
        <v>97</v>
      </c>
      <c r="Q5" s="263"/>
      <c r="R5" s="73" t="s">
        <v>84</v>
      </c>
      <c r="S5" s="74"/>
      <c r="T5" s="264" t="s">
        <v>98</v>
      </c>
      <c r="U5" s="265"/>
      <c r="V5" s="265"/>
      <c r="W5" s="263" t="s">
        <v>99</v>
      </c>
      <c r="X5" s="263"/>
      <c r="Y5" s="75"/>
      <c r="Z5" s="266" t="s">
        <v>100</v>
      </c>
      <c r="AA5" s="76"/>
      <c r="AB5" s="56"/>
      <c r="AC5" s="60"/>
    </row>
    <row r="6" spans="1:29" ht="45.75" customHeight="1" thickBot="1">
      <c r="A6" s="77"/>
      <c r="B6" s="267"/>
      <c r="C6" s="270"/>
      <c r="D6" s="267"/>
      <c r="E6" s="267"/>
      <c r="F6" s="270"/>
      <c r="G6" s="267"/>
      <c r="H6" s="267"/>
      <c r="I6" s="267"/>
      <c r="J6" s="267"/>
      <c r="K6" s="267"/>
      <c r="L6" s="268"/>
      <c r="M6" s="78"/>
      <c r="N6" s="79" t="s">
        <v>101</v>
      </c>
      <c r="O6" s="80" t="s">
        <v>102</v>
      </c>
      <c r="P6" s="81" t="s">
        <v>103</v>
      </c>
      <c r="Q6" s="82" t="s">
        <v>104</v>
      </c>
      <c r="R6" s="83" t="s">
        <v>105</v>
      </c>
      <c r="S6" s="84"/>
      <c r="T6" s="85" t="s">
        <v>106</v>
      </c>
      <c r="U6" s="86" t="s">
        <v>107</v>
      </c>
      <c r="V6" s="79" t="s">
        <v>108</v>
      </c>
      <c r="W6" s="87" t="s">
        <v>109</v>
      </c>
      <c r="X6" s="83" t="s">
        <v>110</v>
      </c>
      <c r="Y6" s="83"/>
      <c r="Z6" s="266"/>
      <c r="AA6" s="76"/>
      <c r="AB6" s="56"/>
      <c r="AC6" s="60"/>
    </row>
    <row r="7" spans="1:29" ht="21.75" customHeight="1" thickBot="1">
      <c r="A7" s="77"/>
      <c r="B7" s="88">
        <v>1</v>
      </c>
      <c r="C7" s="89">
        <v>1</v>
      </c>
      <c r="D7" s="78">
        <v>3</v>
      </c>
      <c r="E7" s="90">
        <v>4</v>
      </c>
      <c r="F7" s="89">
        <v>2</v>
      </c>
      <c r="G7" s="91">
        <v>10</v>
      </c>
      <c r="H7" s="90">
        <v>8</v>
      </c>
      <c r="I7" s="90">
        <v>7</v>
      </c>
      <c r="J7" s="90">
        <v>6</v>
      </c>
      <c r="K7" s="90">
        <v>9</v>
      </c>
      <c r="L7" s="92"/>
      <c r="M7" s="93"/>
      <c r="N7" s="94">
        <v>3</v>
      </c>
      <c r="O7" s="95">
        <v>4</v>
      </c>
      <c r="P7" s="94">
        <v>5</v>
      </c>
      <c r="Q7" s="89">
        <v>6</v>
      </c>
      <c r="R7" s="93" t="s">
        <v>111</v>
      </c>
      <c r="S7" s="96" t="s">
        <v>112</v>
      </c>
      <c r="T7" s="95">
        <v>7</v>
      </c>
      <c r="U7" s="89">
        <v>8</v>
      </c>
      <c r="V7" s="93">
        <v>17</v>
      </c>
      <c r="W7" s="94">
        <v>9</v>
      </c>
      <c r="X7" s="89">
        <v>10</v>
      </c>
      <c r="Y7" s="97"/>
      <c r="Z7" s="98">
        <v>10</v>
      </c>
      <c r="AA7" s="56"/>
      <c r="AB7" s="56"/>
      <c r="AC7" s="60"/>
    </row>
    <row r="8" spans="1:29" ht="11.25" customHeight="1">
      <c r="A8" s="99"/>
      <c r="B8" s="100"/>
      <c r="C8" s="101" t="s">
        <v>113</v>
      </c>
      <c r="D8" s="102"/>
      <c r="E8" s="103"/>
      <c r="F8" s="104">
        <v>10113</v>
      </c>
      <c r="G8" s="105"/>
      <c r="H8" s="106"/>
      <c r="I8" s="107"/>
      <c r="J8" s="107"/>
      <c r="K8" s="106"/>
      <c r="L8" s="105"/>
      <c r="M8" s="108"/>
      <c r="N8" s="109">
        <v>0</v>
      </c>
      <c r="O8" s="110">
        <v>3978681.94</v>
      </c>
      <c r="P8" s="109">
        <v>0</v>
      </c>
      <c r="Q8" s="109">
        <v>3978681.94</v>
      </c>
      <c r="R8" s="109">
        <v>3978681.94</v>
      </c>
      <c r="S8" s="111"/>
      <c r="T8" s="110">
        <v>3978681.94</v>
      </c>
      <c r="U8" s="112">
        <v>1</v>
      </c>
      <c r="V8" s="112"/>
      <c r="W8" s="109">
        <v>0</v>
      </c>
      <c r="X8" s="113">
        <v>0</v>
      </c>
      <c r="Y8" s="114"/>
      <c r="Z8" s="115"/>
      <c r="AA8" s="76"/>
      <c r="AB8" s="60"/>
      <c r="AC8" s="60"/>
    </row>
    <row r="9" spans="1:29" ht="11.25" customHeight="1">
      <c r="A9" s="99"/>
      <c r="B9" s="116"/>
      <c r="C9" s="117" t="s">
        <v>114</v>
      </c>
      <c r="D9" s="118"/>
      <c r="E9" s="119"/>
      <c r="F9" s="120">
        <v>10113</v>
      </c>
      <c r="G9" s="121"/>
      <c r="H9" s="122"/>
      <c r="I9" s="123"/>
      <c r="J9" s="123"/>
      <c r="K9" s="122"/>
      <c r="L9" s="121"/>
      <c r="M9" s="124"/>
      <c r="N9" s="125">
        <v>0</v>
      </c>
      <c r="O9" s="126">
        <v>4577143</v>
      </c>
      <c r="P9" s="125">
        <v>0</v>
      </c>
      <c r="Q9" s="125">
        <v>4577143</v>
      </c>
      <c r="R9" s="125">
        <v>4577143</v>
      </c>
      <c r="S9" s="127"/>
      <c r="T9" s="126">
        <v>4577143</v>
      </c>
      <c r="U9" s="128">
        <v>1</v>
      </c>
      <c r="V9" s="128"/>
      <c r="W9" s="125">
        <v>0</v>
      </c>
      <c r="X9" s="129">
        <v>0</v>
      </c>
      <c r="Y9" s="130"/>
      <c r="Z9" s="131"/>
      <c r="AA9" s="76"/>
      <c r="AB9" s="60"/>
      <c r="AC9" s="60"/>
    </row>
    <row r="10" spans="1:29" ht="11.25" customHeight="1">
      <c r="A10" s="99"/>
      <c r="B10" s="116"/>
      <c r="C10" s="117" t="s">
        <v>115</v>
      </c>
      <c r="D10" s="118"/>
      <c r="E10" s="119"/>
      <c r="F10" s="120">
        <v>10113</v>
      </c>
      <c r="G10" s="121"/>
      <c r="H10" s="122"/>
      <c r="I10" s="123"/>
      <c r="J10" s="123"/>
      <c r="K10" s="122"/>
      <c r="L10" s="121"/>
      <c r="M10" s="124"/>
      <c r="N10" s="125">
        <v>0</v>
      </c>
      <c r="O10" s="126">
        <v>77656.100000000006</v>
      </c>
      <c r="P10" s="125">
        <v>0</v>
      </c>
      <c r="Q10" s="125">
        <v>77656.100000000006</v>
      </c>
      <c r="R10" s="125">
        <v>77656.100000000006</v>
      </c>
      <c r="S10" s="127"/>
      <c r="T10" s="126">
        <v>77656.100000000006</v>
      </c>
      <c r="U10" s="128">
        <v>1</v>
      </c>
      <c r="V10" s="128"/>
      <c r="W10" s="125">
        <v>0</v>
      </c>
      <c r="X10" s="129">
        <v>0</v>
      </c>
      <c r="Y10" s="130"/>
      <c r="Z10" s="131"/>
      <c r="AA10" s="76"/>
      <c r="AB10" s="60"/>
      <c r="AC10" s="60"/>
    </row>
    <row r="11" spans="1:29" ht="11.25" customHeight="1">
      <c r="A11" s="99"/>
      <c r="B11" s="116"/>
      <c r="C11" s="117" t="s">
        <v>116</v>
      </c>
      <c r="D11" s="118"/>
      <c r="E11" s="119"/>
      <c r="F11" s="120">
        <v>10113</v>
      </c>
      <c r="G11" s="121"/>
      <c r="H11" s="122"/>
      <c r="I11" s="123"/>
      <c r="J11" s="123"/>
      <c r="K11" s="122"/>
      <c r="L11" s="121"/>
      <c r="M11" s="124"/>
      <c r="N11" s="125">
        <v>0</v>
      </c>
      <c r="O11" s="126">
        <v>9400</v>
      </c>
      <c r="P11" s="125">
        <v>0</v>
      </c>
      <c r="Q11" s="125">
        <v>9400</v>
      </c>
      <c r="R11" s="125">
        <v>9400</v>
      </c>
      <c r="S11" s="127"/>
      <c r="T11" s="126">
        <v>9400</v>
      </c>
      <c r="U11" s="128">
        <v>1</v>
      </c>
      <c r="V11" s="128"/>
      <c r="W11" s="125">
        <v>0</v>
      </c>
      <c r="X11" s="129">
        <v>0</v>
      </c>
      <c r="Y11" s="130"/>
      <c r="Z11" s="131"/>
      <c r="AA11" s="76"/>
      <c r="AB11" s="60"/>
      <c r="AC11" s="60"/>
    </row>
    <row r="12" spans="1:29" ht="11.25" customHeight="1">
      <c r="A12" s="99"/>
      <c r="B12" s="116"/>
      <c r="C12" s="117" t="s">
        <v>117</v>
      </c>
      <c r="D12" s="118"/>
      <c r="E12" s="119"/>
      <c r="F12" s="120">
        <v>10113</v>
      </c>
      <c r="G12" s="121"/>
      <c r="H12" s="122"/>
      <c r="I12" s="123"/>
      <c r="J12" s="123"/>
      <c r="K12" s="122"/>
      <c r="L12" s="121"/>
      <c r="M12" s="124"/>
      <c r="N12" s="125">
        <v>0</v>
      </c>
      <c r="O12" s="126">
        <v>80000</v>
      </c>
      <c r="P12" s="125">
        <v>0</v>
      </c>
      <c r="Q12" s="125">
        <v>80000</v>
      </c>
      <c r="R12" s="125">
        <v>80000</v>
      </c>
      <c r="S12" s="127"/>
      <c r="T12" s="126">
        <v>80000</v>
      </c>
      <c r="U12" s="128">
        <v>1</v>
      </c>
      <c r="V12" s="128"/>
      <c r="W12" s="125">
        <v>0</v>
      </c>
      <c r="X12" s="129">
        <v>0</v>
      </c>
      <c r="Y12" s="130"/>
      <c r="Z12" s="131"/>
      <c r="AA12" s="76"/>
      <c r="AB12" s="60"/>
      <c r="AC12" s="60"/>
    </row>
    <row r="13" spans="1:29" ht="11.25" customHeight="1">
      <c r="A13" s="99"/>
      <c r="B13" s="116"/>
      <c r="C13" s="117" t="s">
        <v>118</v>
      </c>
      <c r="D13" s="118"/>
      <c r="E13" s="119"/>
      <c r="F13" s="120">
        <v>10113</v>
      </c>
      <c r="G13" s="121"/>
      <c r="H13" s="122"/>
      <c r="I13" s="123"/>
      <c r="J13" s="123"/>
      <c r="K13" s="122"/>
      <c r="L13" s="121"/>
      <c r="M13" s="124"/>
      <c r="N13" s="125">
        <v>0</v>
      </c>
      <c r="O13" s="126">
        <v>76859.360000000001</v>
      </c>
      <c r="P13" s="125">
        <v>0</v>
      </c>
      <c r="Q13" s="125">
        <v>76859.360000000001</v>
      </c>
      <c r="R13" s="125">
        <v>76859.360000000001</v>
      </c>
      <c r="S13" s="127"/>
      <c r="T13" s="126">
        <v>76859.360000000001</v>
      </c>
      <c r="U13" s="128">
        <v>1</v>
      </c>
      <c r="V13" s="128"/>
      <c r="W13" s="125">
        <v>0</v>
      </c>
      <c r="X13" s="129">
        <v>0</v>
      </c>
      <c r="Y13" s="130"/>
      <c r="Z13" s="131"/>
      <c r="AA13" s="76"/>
      <c r="AB13" s="60"/>
      <c r="AC13" s="60"/>
    </row>
    <row r="14" spans="1:29" ht="11.25" customHeight="1">
      <c r="A14" s="99"/>
      <c r="B14" s="116"/>
      <c r="C14" s="117" t="s">
        <v>119</v>
      </c>
      <c r="D14" s="118"/>
      <c r="E14" s="119"/>
      <c r="F14" s="120">
        <v>10312</v>
      </c>
      <c r="G14" s="121"/>
      <c r="H14" s="122"/>
      <c r="I14" s="123"/>
      <c r="J14" s="123"/>
      <c r="K14" s="122"/>
      <c r="L14" s="121"/>
      <c r="M14" s="124"/>
      <c r="N14" s="125">
        <v>0</v>
      </c>
      <c r="O14" s="126">
        <v>8797170.0500000007</v>
      </c>
      <c r="P14" s="125">
        <v>0</v>
      </c>
      <c r="Q14" s="125">
        <v>8797170.0500000007</v>
      </c>
      <c r="R14" s="125">
        <v>8797170.0500000007</v>
      </c>
      <c r="S14" s="127"/>
      <c r="T14" s="126">
        <v>8797170.0500000007</v>
      </c>
      <c r="U14" s="128">
        <v>1</v>
      </c>
      <c r="V14" s="128"/>
      <c r="W14" s="125">
        <v>0</v>
      </c>
      <c r="X14" s="129">
        <v>0</v>
      </c>
      <c r="Y14" s="130"/>
      <c r="Z14" s="131"/>
      <c r="AA14" s="76"/>
      <c r="AB14" s="60"/>
      <c r="AC14" s="60"/>
    </row>
    <row r="15" spans="1:29" ht="11.25" customHeight="1">
      <c r="A15" s="99"/>
      <c r="B15" s="116"/>
      <c r="C15" s="117" t="s">
        <v>120</v>
      </c>
      <c r="D15" s="118"/>
      <c r="E15" s="119"/>
      <c r="F15" s="120">
        <v>10113</v>
      </c>
      <c r="G15" s="121"/>
      <c r="H15" s="122"/>
      <c r="I15" s="123"/>
      <c r="J15" s="123"/>
      <c r="K15" s="122"/>
      <c r="L15" s="121"/>
      <c r="M15" s="124"/>
      <c r="N15" s="125">
        <v>0</v>
      </c>
      <c r="O15" s="126">
        <v>463008.95</v>
      </c>
      <c r="P15" s="125">
        <v>0</v>
      </c>
      <c r="Q15" s="125">
        <v>463008.95</v>
      </c>
      <c r="R15" s="125">
        <v>463008.95</v>
      </c>
      <c r="S15" s="127"/>
      <c r="T15" s="126">
        <v>463008.95</v>
      </c>
      <c r="U15" s="128">
        <v>1</v>
      </c>
      <c r="V15" s="128"/>
      <c r="W15" s="125">
        <v>0</v>
      </c>
      <c r="X15" s="129">
        <v>0</v>
      </c>
      <c r="Y15" s="130"/>
      <c r="Z15" s="131"/>
      <c r="AA15" s="76"/>
      <c r="AB15" s="60"/>
      <c r="AC15" s="60"/>
    </row>
    <row r="16" spans="1:29" ht="11.25" customHeight="1">
      <c r="A16" s="99"/>
      <c r="B16" s="116"/>
      <c r="C16" s="117" t="s">
        <v>121</v>
      </c>
      <c r="D16" s="118"/>
      <c r="E16" s="119"/>
      <c r="F16" s="120">
        <v>10312</v>
      </c>
      <c r="G16" s="121"/>
      <c r="H16" s="122"/>
      <c r="I16" s="123"/>
      <c r="J16" s="123"/>
      <c r="K16" s="122"/>
      <c r="L16" s="121"/>
      <c r="M16" s="124"/>
      <c r="N16" s="125">
        <v>0</v>
      </c>
      <c r="O16" s="126">
        <v>9054.76</v>
      </c>
      <c r="P16" s="125">
        <v>0</v>
      </c>
      <c r="Q16" s="125">
        <v>9054.76</v>
      </c>
      <c r="R16" s="125">
        <v>9054.76</v>
      </c>
      <c r="S16" s="127"/>
      <c r="T16" s="126">
        <v>9054.76</v>
      </c>
      <c r="U16" s="128">
        <v>1</v>
      </c>
      <c r="V16" s="128"/>
      <c r="W16" s="125">
        <v>0</v>
      </c>
      <c r="X16" s="129">
        <v>0</v>
      </c>
      <c r="Y16" s="130"/>
      <c r="Z16" s="131"/>
      <c r="AA16" s="76"/>
      <c r="AB16" s="60"/>
      <c r="AC16" s="60"/>
    </row>
    <row r="17" spans="1:29" ht="11.25" hidden="1" customHeight="1">
      <c r="A17" s="99"/>
      <c r="B17" s="116"/>
      <c r="C17" s="117" t="s">
        <v>122</v>
      </c>
      <c r="D17" s="118"/>
      <c r="E17" s="119"/>
      <c r="F17" s="120">
        <v>10113</v>
      </c>
      <c r="G17" s="121"/>
      <c r="H17" s="122"/>
      <c r="I17" s="123"/>
      <c r="J17" s="123"/>
      <c r="K17" s="122"/>
      <c r="L17" s="121"/>
      <c r="M17" s="124"/>
      <c r="N17" s="125">
        <v>0</v>
      </c>
      <c r="O17" s="126">
        <v>0</v>
      </c>
      <c r="P17" s="125">
        <v>0</v>
      </c>
      <c r="Q17" s="125">
        <v>0</v>
      </c>
      <c r="R17" s="125">
        <v>0</v>
      </c>
      <c r="S17" s="127"/>
      <c r="T17" s="126">
        <v>0</v>
      </c>
      <c r="U17" s="128">
        <v>0</v>
      </c>
      <c r="V17" s="128"/>
      <c r="W17" s="125">
        <v>0</v>
      </c>
      <c r="X17" s="129">
        <v>0</v>
      </c>
      <c r="Y17" s="130"/>
      <c r="Z17" s="131"/>
      <c r="AA17" s="76"/>
      <c r="AB17" s="60"/>
      <c r="AC17" s="60"/>
    </row>
    <row r="18" spans="1:29" ht="11.25" hidden="1" customHeight="1">
      <c r="A18" s="99"/>
      <c r="B18" s="116"/>
      <c r="C18" s="117" t="s">
        <v>123</v>
      </c>
      <c r="D18" s="118"/>
      <c r="E18" s="119"/>
      <c r="F18" s="120">
        <v>10113</v>
      </c>
      <c r="G18" s="121"/>
      <c r="H18" s="122"/>
      <c r="I18" s="123"/>
      <c r="J18" s="123"/>
      <c r="K18" s="122"/>
      <c r="L18" s="121"/>
      <c r="M18" s="124"/>
      <c r="N18" s="125">
        <v>0</v>
      </c>
      <c r="O18" s="126">
        <v>0</v>
      </c>
      <c r="P18" s="125">
        <v>0</v>
      </c>
      <c r="Q18" s="125">
        <v>0</v>
      </c>
      <c r="R18" s="125">
        <v>0</v>
      </c>
      <c r="S18" s="127"/>
      <c r="T18" s="126">
        <v>0</v>
      </c>
      <c r="U18" s="128">
        <v>0</v>
      </c>
      <c r="V18" s="128"/>
      <c r="W18" s="125">
        <v>0</v>
      </c>
      <c r="X18" s="129">
        <v>0</v>
      </c>
      <c r="Y18" s="130"/>
      <c r="Z18" s="131"/>
      <c r="AA18" s="76"/>
      <c r="AB18" s="60"/>
      <c r="AC18" s="60"/>
    </row>
    <row r="19" spans="1:29" ht="11.25" hidden="1" customHeight="1">
      <c r="A19" s="99"/>
      <c r="B19" s="116"/>
      <c r="C19" s="117" t="s">
        <v>124</v>
      </c>
      <c r="D19" s="118"/>
      <c r="E19" s="119"/>
      <c r="F19" s="120">
        <v>10113</v>
      </c>
      <c r="G19" s="121"/>
      <c r="H19" s="122"/>
      <c r="I19" s="123"/>
      <c r="J19" s="123"/>
      <c r="K19" s="122"/>
      <c r="L19" s="121"/>
      <c r="M19" s="124"/>
      <c r="N19" s="125">
        <v>0</v>
      </c>
      <c r="O19" s="126">
        <v>474427.24</v>
      </c>
      <c r="P19" s="125">
        <v>0</v>
      </c>
      <c r="Q19" s="125">
        <v>474427.24</v>
      </c>
      <c r="R19" s="125">
        <v>474427.24</v>
      </c>
      <c r="S19" s="127"/>
      <c r="T19" s="126">
        <v>452280</v>
      </c>
      <c r="U19" s="128">
        <v>0.95330000000000004</v>
      </c>
      <c r="V19" s="128"/>
      <c r="W19" s="125">
        <v>22147.24</v>
      </c>
      <c r="X19" s="129">
        <v>22147.24</v>
      </c>
      <c r="Y19" s="130"/>
      <c r="Z19" s="131"/>
      <c r="AA19" s="76"/>
      <c r="AB19" s="60"/>
      <c r="AC19" s="60"/>
    </row>
    <row r="20" spans="1:29" ht="11.25" hidden="1" customHeight="1">
      <c r="A20" s="99"/>
      <c r="B20" s="116"/>
      <c r="C20" s="117" t="s">
        <v>125</v>
      </c>
      <c r="D20" s="118"/>
      <c r="E20" s="119"/>
      <c r="F20" s="120">
        <v>10113</v>
      </c>
      <c r="G20" s="121"/>
      <c r="H20" s="122"/>
      <c r="I20" s="123"/>
      <c r="J20" s="123"/>
      <c r="K20" s="122"/>
      <c r="L20" s="121"/>
      <c r="M20" s="124"/>
      <c r="N20" s="125">
        <v>0</v>
      </c>
      <c r="O20" s="126">
        <v>874501</v>
      </c>
      <c r="P20" s="125">
        <v>0</v>
      </c>
      <c r="Q20" s="125">
        <v>874501</v>
      </c>
      <c r="R20" s="125">
        <v>874501</v>
      </c>
      <c r="S20" s="127"/>
      <c r="T20" s="126">
        <v>874501</v>
      </c>
      <c r="U20" s="128">
        <v>1</v>
      </c>
      <c r="V20" s="128"/>
      <c r="W20" s="125">
        <v>0</v>
      </c>
      <c r="X20" s="129">
        <v>0</v>
      </c>
      <c r="Y20" s="130"/>
      <c r="Z20" s="131"/>
      <c r="AA20" s="76"/>
      <c r="AB20" s="60"/>
      <c r="AC20" s="60"/>
    </row>
    <row r="21" spans="1:29" ht="11.25" hidden="1" customHeight="1">
      <c r="A21" s="99"/>
      <c r="B21" s="116"/>
      <c r="C21" s="117" t="s">
        <v>126</v>
      </c>
      <c r="D21" s="118"/>
      <c r="E21" s="119"/>
      <c r="F21" s="120">
        <v>10113</v>
      </c>
      <c r="G21" s="121"/>
      <c r="H21" s="122"/>
      <c r="I21" s="123"/>
      <c r="J21" s="123"/>
      <c r="K21" s="122"/>
      <c r="L21" s="121"/>
      <c r="M21" s="124"/>
      <c r="N21" s="125">
        <v>0</v>
      </c>
      <c r="O21" s="126">
        <v>902332.38</v>
      </c>
      <c r="P21" s="125">
        <v>0</v>
      </c>
      <c r="Q21" s="125">
        <v>902332.38</v>
      </c>
      <c r="R21" s="125">
        <v>902332.38</v>
      </c>
      <c r="S21" s="127"/>
      <c r="T21" s="126">
        <v>902332.38</v>
      </c>
      <c r="U21" s="128">
        <v>1</v>
      </c>
      <c r="V21" s="128"/>
      <c r="W21" s="125">
        <v>0</v>
      </c>
      <c r="X21" s="129">
        <v>0</v>
      </c>
      <c r="Y21" s="130"/>
      <c r="Z21" s="131"/>
      <c r="AA21" s="76"/>
      <c r="AB21" s="60"/>
      <c r="AC21" s="60"/>
    </row>
    <row r="22" spans="1:29" ht="11.25" hidden="1" customHeight="1">
      <c r="A22" s="99"/>
      <c r="B22" s="116"/>
      <c r="C22" s="117" t="s">
        <v>127</v>
      </c>
      <c r="D22" s="118"/>
      <c r="E22" s="119"/>
      <c r="F22" s="120">
        <v>10312</v>
      </c>
      <c r="G22" s="121"/>
      <c r="H22" s="122"/>
      <c r="I22" s="123"/>
      <c r="J22" s="123"/>
      <c r="K22" s="122"/>
      <c r="L22" s="121"/>
      <c r="M22" s="124"/>
      <c r="N22" s="125">
        <v>0</v>
      </c>
      <c r="O22" s="126">
        <v>2003925.93</v>
      </c>
      <c r="P22" s="125">
        <v>0</v>
      </c>
      <c r="Q22" s="125">
        <v>2003925.93</v>
      </c>
      <c r="R22" s="125">
        <v>2003925.93</v>
      </c>
      <c r="S22" s="127"/>
      <c r="T22" s="126">
        <v>2003925.93</v>
      </c>
      <c r="U22" s="128">
        <v>1</v>
      </c>
      <c r="V22" s="128"/>
      <c r="W22" s="125">
        <v>0</v>
      </c>
      <c r="X22" s="129">
        <v>0</v>
      </c>
      <c r="Y22" s="130"/>
      <c r="Z22" s="131"/>
      <c r="AA22" s="76"/>
      <c r="AB22" s="60"/>
      <c r="AC22" s="60"/>
    </row>
    <row r="23" spans="1:29" ht="11.25" hidden="1" customHeight="1">
      <c r="A23" s="99"/>
      <c r="B23" s="116"/>
      <c r="C23" s="117" t="s">
        <v>128</v>
      </c>
      <c r="D23" s="118"/>
      <c r="E23" s="119"/>
      <c r="F23" s="120">
        <v>10113</v>
      </c>
      <c r="G23" s="121"/>
      <c r="H23" s="122"/>
      <c r="I23" s="123"/>
      <c r="J23" s="123"/>
      <c r="K23" s="122"/>
      <c r="L23" s="121"/>
      <c r="M23" s="124"/>
      <c r="N23" s="125">
        <v>0</v>
      </c>
      <c r="O23" s="126">
        <v>200906.11</v>
      </c>
      <c r="P23" s="125">
        <v>0</v>
      </c>
      <c r="Q23" s="125">
        <v>200906.11</v>
      </c>
      <c r="R23" s="125">
        <v>200906.11</v>
      </c>
      <c r="S23" s="127"/>
      <c r="T23" s="126">
        <v>200906.11</v>
      </c>
      <c r="U23" s="128">
        <v>1</v>
      </c>
      <c r="V23" s="128"/>
      <c r="W23" s="125">
        <v>0</v>
      </c>
      <c r="X23" s="129">
        <v>0</v>
      </c>
      <c r="Y23" s="130"/>
      <c r="Z23" s="131"/>
      <c r="AA23" s="76"/>
      <c r="AB23" s="60"/>
      <c r="AC23" s="60"/>
    </row>
    <row r="24" spans="1:29" ht="11.25" hidden="1" customHeight="1">
      <c r="A24" s="99"/>
      <c r="B24" s="116"/>
      <c r="C24" s="117" t="s">
        <v>129</v>
      </c>
      <c r="D24" s="118"/>
      <c r="E24" s="119"/>
      <c r="F24" s="120">
        <v>10113</v>
      </c>
      <c r="G24" s="121"/>
      <c r="H24" s="122"/>
      <c r="I24" s="123"/>
      <c r="J24" s="123"/>
      <c r="K24" s="122"/>
      <c r="L24" s="121"/>
      <c r="M24" s="124"/>
      <c r="N24" s="125">
        <v>0</v>
      </c>
      <c r="O24" s="126">
        <v>140078.78</v>
      </c>
      <c r="P24" s="125">
        <v>0</v>
      </c>
      <c r="Q24" s="125">
        <v>140078.78</v>
      </c>
      <c r="R24" s="125">
        <v>140078.78</v>
      </c>
      <c r="S24" s="127"/>
      <c r="T24" s="126">
        <v>137986.19</v>
      </c>
      <c r="U24" s="128">
        <v>0.98509999999999998</v>
      </c>
      <c r="V24" s="128"/>
      <c r="W24" s="125">
        <v>2092.59</v>
      </c>
      <c r="X24" s="129">
        <v>2092.59</v>
      </c>
      <c r="Y24" s="130"/>
      <c r="Z24" s="131"/>
      <c r="AA24" s="76"/>
      <c r="AB24" s="60"/>
      <c r="AC24" s="60"/>
    </row>
    <row r="25" spans="1:29" ht="11.25" hidden="1" customHeight="1">
      <c r="A25" s="99"/>
      <c r="B25" s="116"/>
      <c r="C25" s="117" t="s">
        <v>130</v>
      </c>
      <c r="D25" s="118"/>
      <c r="E25" s="119"/>
      <c r="F25" s="120">
        <v>10113</v>
      </c>
      <c r="G25" s="121"/>
      <c r="H25" s="122"/>
      <c r="I25" s="123"/>
      <c r="J25" s="123"/>
      <c r="K25" s="122"/>
      <c r="L25" s="121"/>
      <c r="M25" s="124"/>
      <c r="N25" s="125">
        <v>0</v>
      </c>
      <c r="O25" s="126">
        <v>99994.38</v>
      </c>
      <c r="P25" s="125">
        <v>0</v>
      </c>
      <c r="Q25" s="125">
        <v>99994.38</v>
      </c>
      <c r="R25" s="125">
        <v>99994.38</v>
      </c>
      <c r="S25" s="127"/>
      <c r="T25" s="126">
        <v>99994.38</v>
      </c>
      <c r="U25" s="128">
        <v>1</v>
      </c>
      <c r="V25" s="128"/>
      <c r="W25" s="125">
        <v>0</v>
      </c>
      <c r="X25" s="129">
        <v>0</v>
      </c>
      <c r="Y25" s="130"/>
      <c r="Z25" s="131"/>
      <c r="AA25" s="76"/>
      <c r="AB25" s="60"/>
      <c r="AC25" s="60"/>
    </row>
    <row r="26" spans="1:29" ht="11.25" hidden="1" customHeight="1">
      <c r="A26" s="99"/>
      <c r="B26" s="116"/>
      <c r="C26" s="117" t="s">
        <v>131</v>
      </c>
      <c r="D26" s="118"/>
      <c r="E26" s="119"/>
      <c r="F26" s="120">
        <v>10113</v>
      </c>
      <c r="G26" s="121"/>
      <c r="H26" s="122"/>
      <c r="I26" s="123"/>
      <c r="J26" s="123"/>
      <c r="K26" s="122"/>
      <c r="L26" s="121"/>
      <c r="M26" s="124"/>
      <c r="N26" s="125">
        <v>0</v>
      </c>
      <c r="O26" s="126">
        <v>8312743.5899999999</v>
      </c>
      <c r="P26" s="125">
        <v>0</v>
      </c>
      <c r="Q26" s="125">
        <v>8312743.5899999999</v>
      </c>
      <c r="R26" s="125">
        <v>8312743.5899999999</v>
      </c>
      <c r="S26" s="127"/>
      <c r="T26" s="126">
        <v>8312743.5899999999</v>
      </c>
      <c r="U26" s="128">
        <v>1</v>
      </c>
      <c r="V26" s="128"/>
      <c r="W26" s="125">
        <v>0</v>
      </c>
      <c r="X26" s="129">
        <v>0</v>
      </c>
      <c r="Y26" s="130"/>
      <c r="Z26" s="131"/>
      <c r="AA26" s="76"/>
      <c r="AB26" s="60"/>
      <c r="AC26" s="60"/>
    </row>
    <row r="27" spans="1:29" ht="11.25" hidden="1" customHeight="1">
      <c r="A27" s="99"/>
      <c r="B27" s="116"/>
      <c r="C27" s="117" t="s">
        <v>132</v>
      </c>
      <c r="D27" s="118"/>
      <c r="E27" s="119"/>
      <c r="F27" s="120">
        <v>10113</v>
      </c>
      <c r="G27" s="121"/>
      <c r="H27" s="122"/>
      <c r="I27" s="123"/>
      <c r="J27" s="123"/>
      <c r="K27" s="122"/>
      <c r="L27" s="121"/>
      <c r="M27" s="124"/>
      <c r="N27" s="125">
        <v>0</v>
      </c>
      <c r="O27" s="126">
        <v>830942.58</v>
      </c>
      <c r="P27" s="125">
        <v>0</v>
      </c>
      <c r="Q27" s="125">
        <v>830942.58</v>
      </c>
      <c r="R27" s="125">
        <v>830942.58</v>
      </c>
      <c r="S27" s="127"/>
      <c r="T27" s="126">
        <v>830942.58</v>
      </c>
      <c r="U27" s="128">
        <v>1</v>
      </c>
      <c r="V27" s="128"/>
      <c r="W27" s="125">
        <v>0</v>
      </c>
      <c r="X27" s="129">
        <v>0</v>
      </c>
      <c r="Y27" s="130"/>
      <c r="Z27" s="131"/>
      <c r="AA27" s="76"/>
      <c r="AB27" s="60"/>
      <c r="AC27" s="60"/>
    </row>
    <row r="28" spans="1:29" ht="11.25" hidden="1" customHeight="1">
      <c r="A28" s="99"/>
      <c r="B28" s="116"/>
      <c r="C28" s="117" t="s">
        <v>133</v>
      </c>
      <c r="D28" s="118"/>
      <c r="E28" s="119"/>
      <c r="F28" s="120">
        <v>10113</v>
      </c>
      <c r="G28" s="121"/>
      <c r="H28" s="122"/>
      <c r="I28" s="123"/>
      <c r="J28" s="123"/>
      <c r="K28" s="122"/>
      <c r="L28" s="121"/>
      <c r="M28" s="124"/>
      <c r="N28" s="125">
        <v>0</v>
      </c>
      <c r="O28" s="126">
        <v>94671.53</v>
      </c>
      <c r="P28" s="125">
        <v>0</v>
      </c>
      <c r="Q28" s="125">
        <v>94671.53</v>
      </c>
      <c r="R28" s="125">
        <v>94671.53</v>
      </c>
      <c r="S28" s="127"/>
      <c r="T28" s="126">
        <v>94671.53</v>
      </c>
      <c r="U28" s="128">
        <v>1</v>
      </c>
      <c r="V28" s="128"/>
      <c r="W28" s="125">
        <v>0</v>
      </c>
      <c r="X28" s="129">
        <v>0</v>
      </c>
      <c r="Y28" s="130"/>
      <c r="Z28" s="131"/>
      <c r="AA28" s="76"/>
      <c r="AB28" s="60"/>
      <c r="AC28" s="60"/>
    </row>
    <row r="29" spans="1:29" ht="11.25" hidden="1" customHeight="1">
      <c r="A29" s="99"/>
      <c r="B29" s="116"/>
      <c r="C29" s="117" t="s">
        <v>134</v>
      </c>
      <c r="D29" s="118"/>
      <c r="E29" s="119"/>
      <c r="F29" s="120">
        <v>10312</v>
      </c>
      <c r="G29" s="121"/>
      <c r="H29" s="122"/>
      <c r="I29" s="123"/>
      <c r="J29" s="123"/>
      <c r="K29" s="122"/>
      <c r="L29" s="121"/>
      <c r="M29" s="124"/>
      <c r="N29" s="125">
        <v>0</v>
      </c>
      <c r="O29" s="126">
        <v>1936474.25</v>
      </c>
      <c r="P29" s="125">
        <v>0</v>
      </c>
      <c r="Q29" s="125">
        <v>1936474.25</v>
      </c>
      <c r="R29" s="125">
        <v>1936474.25</v>
      </c>
      <c r="S29" s="127"/>
      <c r="T29" s="126">
        <v>1936474.25</v>
      </c>
      <c r="U29" s="128">
        <v>1</v>
      </c>
      <c r="V29" s="128"/>
      <c r="W29" s="125">
        <v>0</v>
      </c>
      <c r="X29" s="129">
        <v>0</v>
      </c>
      <c r="Y29" s="130"/>
      <c r="Z29" s="131"/>
      <c r="AA29" s="76"/>
      <c r="AB29" s="60"/>
      <c r="AC29" s="60"/>
    </row>
    <row r="30" spans="1:29" ht="11.25" hidden="1" customHeight="1">
      <c r="A30" s="99"/>
      <c r="B30" s="116"/>
      <c r="C30" s="117" t="s">
        <v>135</v>
      </c>
      <c r="D30" s="118"/>
      <c r="E30" s="119"/>
      <c r="F30" s="120">
        <v>10113</v>
      </c>
      <c r="G30" s="121"/>
      <c r="H30" s="122"/>
      <c r="I30" s="123"/>
      <c r="J30" s="123"/>
      <c r="K30" s="122"/>
      <c r="L30" s="121"/>
      <c r="M30" s="124"/>
      <c r="N30" s="125">
        <v>0</v>
      </c>
      <c r="O30" s="126">
        <v>299075.06</v>
      </c>
      <c r="P30" s="125">
        <v>0</v>
      </c>
      <c r="Q30" s="125">
        <v>299075.06</v>
      </c>
      <c r="R30" s="125">
        <v>299075.06</v>
      </c>
      <c r="S30" s="127"/>
      <c r="T30" s="126">
        <v>299075.06</v>
      </c>
      <c r="U30" s="128">
        <v>1</v>
      </c>
      <c r="V30" s="128"/>
      <c r="W30" s="125">
        <v>0</v>
      </c>
      <c r="X30" s="129">
        <v>0</v>
      </c>
      <c r="Y30" s="130"/>
      <c r="Z30" s="131"/>
      <c r="AA30" s="76"/>
      <c r="AB30" s="60"/>
      <c r="AC30" s="60"/>
    </row>
    <row r="31" spans="1:29" ht="11.25" hidden="1" customHeight="1">
      <c r="A31" s="99"/>
      <c r="B31" s="116"/>
      <c r="C31" s="117" t="s">
        <v>136</v>
      </c>
      <c r="D31" s="118"/>
      <c r="E31" s="119"/>
      <c r="F31" s="120">
        <v>10312</v>
      </c>
      <c r="G31" s="121"/>
      <c r="H31" s="122"/>
      <c r="I31" s="123"/>
      <c r="J31" s="123"/>
      <c r="K31" s="122"/>
      <c r="L31" s="121"/>
      <c r="M31" s="124"/>
      <c r="N31" s="125">
        <v>0</v>
      </c>
      <c r="O31" s="126">
        <v>957243.42</v>
      </c>
      <c r="P31" s="125">
        <v>0</v>
      </c>
      <c r="Q31" s="125">
        <v>957243.42</v>
      </c>
      <c r="R31" s="125">
        <v>957243.42</v>
      </c>
      <c r="S31" s="127"/>
      <c r="T31" s="126">
        <v>957243.42</v>
      </c>
      <c r="U31" s="128">
        <v>1</v>
      </c>
      <c r="V31" s="128"/>
      <c r="W31" s="125">
        <v>0</v>
      </c>
      <c r="X31" s="129">
        <v>0</v>
      </c>
      <c r="Y31" s="130"/>
      <c r="Z31" s="131"/>
      <c r="AA31" s="76"/>
      <c r="AB31" s="60"/>
      <c r="AC31" s="60"/>
    </row>
    <row r="32" spans="1:29" ht="21.75" hidden="1" customHeight="1">
      <c r="A32" s="99"/>
      <c r="B32" s="116"/>
      <c r="C32" s="117" t="s">
        <v>137</v>
      </c>
      <c r="D32" s="118"/>
      <c r="E32" s="119"/>
      <c r="F32" s="120">
        <v>10113</v>
      </c>
      <c r="G32" s="121"/>
      <c r="H32" s="122"/>
      <c r="I32" s="123"/>
      <c r="J32" s="123"/>
      <c r="K32" s="122"/>
      <c r="L32" s="121"/>
      <c r="M32" s="124"/>
      <c r="N32" s="125">
        <v>0</v>
      </c>
      <c r="O32" s="126">
        <v>72050.58</v>
      </c>
      <c r="P32" s="125">
        <v>0</v>
      </c>
      <c r="Q32" s="125">
        <v>72050.58</v>
      </c>
      <c r="R32" s="125">
        <v>72050.58</v>
      </c>
      <c r="S32" s="127"/>
      <c r="T32" s="126">
        <v>72050.58</v>
      </c>
      <c r="U32" s="128">
        <v>1</v>
      </c>
      <c r="V32" s="128"/>
      <c r="W32" s="125">
        <v>0</v>
      </c>
      <c r="X32" s="129">
        <v>0</v>
      </c>
      <c r="Y32" s="130"/>
      <c r="Z32" s="131"/>
      <c r="AA32" s="76"/>
      <c r="AB32" s="60"/>
      <c r="AC32" s="60"/>
    </row>
    <row r="33" spans="1:29" ht="11.25" hidden="1" customHeight="1">
      <c r="A33" s="99"/>
      <c r="B33" s="116"/>
      <c r="C33" s="117" t="s">
        <v>138</v>
      </c>
      <c r="D33" s="118"/>
      <c r="E33" s="119"/>
      <c r="F33" s="120">
        <v>10312</v>
      </c>
      <c r="G33" s="121"/>
      <c r="H33" s="122"/>
      <c r="I33" s="123"/>
      <c r="J33" s="123"/>
      <c r="K33" s="122"/>
      <c r="L33" s="121"/>
      <c r="M33" s="124"/>
      <c r="N33" s="125">
        <v>0</v>
      </c>
      <c r="O33" s="126">
        <v>94528.4</v>
      </c>
      <c r="P33" s="125">
        <v>0</v>
      </c>
      <c r="Q33" s="125">
        <v>94528.4</v>
      </c>
      <c r="R33" s="125">
        <v>94528.4</v>
      </c>
      <c r="S33" s="127"/>
      <c r="T33" s="126">
        <v>87348.4</v>
      </c>
      <c r="U33" s="128">
        <v>0.92400000000000004</v>
      </c>
      <c r="V33" s="128"/>
      <c r="W33" s="125">
        <v>7180</v>
      </c>
      <c r="X33" s="129">
        <v>7180</v>
      </c>
      <c r="Y33" s="130"/>
      <c r="Z33" s="131"/>
      <c r="AA33" s="76"/>
      <c r="AB33" s="60"/>
      <c r="AC33" s="60"/>
    </row>
    <row r="34" spans="1:29" ht="11.25" hidden="1" customHeight="1">
      <c r="A34" s="99"/>
      <c r="B34" s="116"/>
      <c r="C34" s="117" t="s">
        <v>139</v>
      </c>
      <c r="D34" s="118"/>
      <c r="E34" s="119"/>
      <c r="F34" s="120">
        <v>10113</v>
      </c>
      <c r="G34" s="121"/>
      <c r="H34" s="122"/>
      <c r="I34" s="123"/>
      <c r="J34" s="123"/>
      <c r="K34" s="122"/>
      <c r="L34" s="121"/>
      <c r="M34" s="124"/>
      <c r="N34" s="125">
        <v>0</v>
      </c>
      <c r="O34" s="126">
        <v>88000</v>
      </c>
      <c r="P34" s="125">
        <v>0</v>
      </c>
      <c r="Q34" s="125">
        <v>88000</v>
      </c>
      <c r="R34" s="125">
        <v>88000</v>
      </c>
      <c r="S34" s="127"/>
      <c r="T34" s="126">
        <v>88000</v>
      </c>
      <c r="U34" s="128">
        <v>1</v>
      </c>
      <c r="V34" s="128"/>
      <c r="W34" s="125">
        <v>0</v>
      </c>
      <c r="X34" s="129">
        <v>0</v>
      </c>
      <c r="Y34" s="130"/>
      <c r="Z34" s="131"/>
      <c r="AA34" s="76"/>
      <c r="AB34" s="60"/>
      <c r="AC34" s="60"/>
    </row>
    <row r="35" spans="1:29" ht="11.25" hidden="1" customHeight="1">
      <c r="A35" s="99"/>
      <c r="B35" s="116"/>
      <c r="C35" s="117" t="s">
        <v>140</v>
      </c>
      <c r="D35" s="118"/>
      <c r="E35" s="119"/>
      <c r="F35" s="120">
        <v>10113</v>
      </c>
      <c r="G35" s="121"/>
      <c r="H35" s="122"/>
      <c r="I35" s="123"/>
      <c r="J35" s="123"/>
      <c r="K35" s="122"/>
      <c r="L35" s="121"/>
      <c r="M35" s="124"/>
      <c r="N35" s="125">
        <v>0</v>
      </c>
      <c r="O35" s="126">
        <v>39857.15</v>
      </c>
      <c r="P35" s="125">
        <v>0</v>
      </c>
      <c r="Q35" s="125">
        <v>39857.15</v>
      </c>
      <c r="R35" s="125">
        <v>39857.15</v>
      </c>
      <c r="S35" s="127"/>
      <c r="T35" s="126">
        <v>39857.15</v>
      </c>
      <c r="U35" s="128">
        <v>1</v>
      </c>
      <c r="V35" s="128"/>
      <c r="W35" s="125">
        <v>0</v>
      </c>
      <c r="X35" s="129">
        <v>0</v>
      </c>
      <c r="Y35" s="130"/>
      <c r="Z35" s="131"/>
      <c r="AA35" s="76"/>
      <c r="AB35" s="60"/>
      <c r="AC35" s="60"/>
    </row>
    <row r="36" spans="1:29" ht="11.25" hidden="1" customHeight="1">
      <c r="A36" s="99"/>
      <c r="B36" s="116"/>
      <c r="C36" s="117" t="s">
        <v>141</v>
      </c>
      <c r="D36" s="118"/>
      <c r="E36" s="119"/>
      <c r="F36" s="120">
        <v>10113</v>
      </c>
      <c r="G36" s="121"/>
      <c r="H36" s="122"/>
      <c r="I36" s="123"/>
      <c r="J36" s="123"/>
      <c r="K36" s="122"/>
      <c r="L36" s="121"/>
      <c r="M36" s="124"/>
      <c r="N36" s="125">
        <v>0</v>
      </c>
      <c r="O36" s="126">
        <v>6666.66</v>
      </c>
      <c r="P36" s="125">
        <v>0</v>
      </c>
      <c r="Q36" s="125">
        <v>6666.66</v>
      </c>
      <c r="R36" s="125">
        <v>6666.66</v>
      </c>
      <c r="S36" s="127"/>
      <c r="T36" s="126">
        <v>6666.66</v>
      </c>
      <c r="U36" s="128">
        <v>1</v>
      </c>
      <c r="V36" s="128"/>
      <c r="W36" s="125">
        <v>0</v>
      </c>
      <c r="X36" s="129">
        <v>0</v>
      </c>
      <c r="Y36" s="130"/>
      <c r="Z36" s="131"/>
      <c r="AA36" s="76"/>
      <c r="AB36" s="60"/>
      <c r="AC36" s="60"/>
    </row>
    <row r="37" spans="1:29" ht="11.25" hidden="1" customHeight="1">
      <c r="A37" s="99"/>
      <c r="B37" s="116"/>
      <c r="C37" s="117" t="s">
        <v>142</v>
      </c>
      <c r="D37" s="118"/>
      <c r="E37" s="119"/>
      <c r="F37" s="120">
        <v>10113</v>
      </c>
      <c r="G37" s="121"/>
      <c r="H37" s="122"/>
      <c r="I37" s="123"/>
      <c r="J37" s="123"/>
      <c r="K37" s="122"/>
      <c r="L37" s="121"/>
      <c r="M37" s="124"/>
      <c r="N37" s="125">
        <v>0</v>
      </c>
      <c r="O37" s="126">
        <v>47980</v>
      </c>
      <c r="P37" s="125">
        <v>0</v>
      </c>
      <c r="Q37" s="125">
        <v>47980</v>
      </c>
      <c r="R37" s="125">
        <v>47980</v>
      </c>
      <c r="S37" s="127"/>
      <c r="T37" s="126">
        <v>47980</v>
      </c>
      <c r="U37" s="128">
        <v>1</v>
      </c>
      <c r="V37" s="128"/>
      <c r="W37" s="125">
        <v>0</v>
      </c>
      <c r="X37" s="129">
        <v>0</v>
      </c>
      <c r="Y37" s="130"/>
      <c r="Z37" s="131"/>
      <c r="AA37" s="76"/>
      <c r="AB37" s="60"/>
      <c r="AC37" s="60"/>
    </row>
    <row r="38" spans="1:29" ht="11.25" hidden="1" customHeight="1">
      <c r="A38" s="99"/>
      <c r="B38" s="116"/>
      <c r="C38" s="117" t="s">
        <v>143</v>
      </c>
      <c r="D38" s="118"/>
      <c r="E38" s="119"/>
      <c r="F38" s="120">
        <v>10113</v>
      </c>
      <c r="G38" s="121"/>
      <c r="H38" s="122"/>
      <c r="I38" s="123"/>
      <c r="J38" s="123"/>
      <c r="K38" s="122"/>
      <c r="L38" s="121"/>
      <c r="M38" s="124"/>
      <c r="N38" s="125">
        <v>0</v>
      </c>
      <c r="O38" s="126">
        <v>3734286.73</v>
      </c>
      <c r="P38" s="125">
        <v>0</v>
      </c>
      <c r="Q38" s="125">
        <v>3734286.73</v>
      </c>
      <c r="R38" s="125">
        <v>3734286.73</v>
      </c>
      <c r="S38" s="127"/>
      <c r="T38" s="126">
        <v>3734286.73</v>
      </c>
      <c r="U38" s="128">
        <v>1</v>
      </c>
      <c r="V38" s="128"/>
      <c r="W38" s="125">
        <v>0</v>
      </c>
      <c r="X38" s="129">
        <v>0</v>
      </c>
      <c r="Y38" s="130"/>
      <c r="Z38" s="131"/>
      <c r="AA38" s="76"/>
      <c r="AB38" s="60"/>
      <c r="AC38" s="60"/>
    </row>
    <row r="39" spans="1:29" ht="11.25" hidden="1" customHeight="1">
      <c r="A39" s="99"/>
      <c r="B39" s="116"/>
      <c r="C39" s="117" t="s">
        <v>144</v>
      </c>
      <c r="D39" s="118"/>
      <c r="E39" s="119"/>
      <c r="F39" s="120">
        <v>10113</v>
      </c>
      <c r="G39" s="121"/>
      <c r="H39" s="122"/>
      <c r="I39" s="123"/>
      <c r="J39" s="123"/>
      <c r="K39" s="122"/>
      <c r="L39" s="121"/>
      <c r="M39" s="124"/>
      <c r="N39" s="125">
        <v>0</v>
      </c>
      <c r="O39" s="126">
        <v>8210.69</v>
      </c>
      <c r="P39" s="125">
        <v>0</v>
      </c>
      <c r="Q39" s="125">
        <v>8210.69</v>
      </c>
      <c r="R39" s="125">
        <v>8210.69</v>
      </c>
      <c r="S39" s="127"/>
      <c r="T39" s="126">
        <v>8210.69</v>
      </c>
      <c r="U39" s="128">
        <v>1</v>
      </c>
      <c r="V39" s="128"/>
      <c r="W39" s="125">
        <v>0</v>
      </c>
      <c r="X39" s="129">
        <v>0</v>
      </c>
      <c r="Y39" s="130"/>
      <c r="Z39" s="131"/>
      <c r="AA39" s="76"/>
      <c r="AB39" s="60"/>
      <c r="AC39" s="60"/>
    </row>
    <row r="40" spans="1:29" ht="11.25" hidden="1" customHeight="1">
      <c r="A40" s="99"/>
      <c r="B40" s="116"/>
      <c r="C40" s="117" t="s">
        <v>145</v>
      </c>
      <c r="D40" s="118"/>
      <c r="E40" s="119"/>
      <c r="F40" s="120">
        <v>10113</v>
      </c>
      <c r="G40" s="121"/>
      <c r="H40" s="122"/>
      <c r="I40" s="123"/>
      <c r="J40" s="123"/>
      <c r="K40" s="122"/>
      <c r="L40" s="121"/>
      <c r="M40" s="124"/>
      <c r="N40" s="125">
        <v>0</v>
      </c>
      <c r="O40" s="126">
        <v>81280.3</v>
      </c>
      <c r="P40" s="125">
        <v>0</v>
      </c>
      <c r="Q40" s="125">
        <v>81280.3</v>
      </c>
      <c r="R40" s="125">
        <v>81280.3</v>
      </c>
      <c r="S40" s="127"/>
      <c r="T40" s="126">
        <v>81280.3</v>
      </c>
      <c r="U40" s="128">
        <v>1</v>
      </c>
      <c r="V40" s="128"/>
      <c r="W40" s="125">
        <v>0</v>
      </c>
      <c r="X40" s="129">
        <v>0</v>
      </c>
      <c r="Y40" s="130"/>
      <c r="Z40" s="131"/>
      <c r="AA40" s="76"/>
      <c r="AB40" s="60"/>
      <c r="AC40" s="60"/>
    </row>
    <row r="41" spans="1:29" ht="11.25" hidden="1" customHeight="1">
      <c r="A41" s="99"/>
      <c r="B41" s="116"/>
      <c r="C41" s="117" t="s">
        <v>146</v>
      </c>
      <c r="D41" s="118"/>
      <c r="E41" s="119"/>
      <c r="F41" s="120">
        <v>10113</v>
      </c>
      <c r="G41" s="121"/>
      <c r="H41" s="122"/>
      <c r="I41" s="123"/>
      <c r="J41" s="123"/>
      <c r="K41" s="122"/>
      <c r="L41" s="121"/>
      <c r="M41" s="124"/>
      <c r="N41" s="125">
        <v>0</v>
      </c>
      <c r="O41" s="126">
        <v>112410.41</v>
      </c>
      <c r="P41" s="125">
        <v>0</v>
      </c>
      <c r="Q41" s="125">
        <v>112410.41</v>
      </c>
      <c r="R41" s="125">
        <v>112410.41</v>
      </c>
      <c r="S41" s="127"/>
      <c r="T41" s="126">
        <v>112410.41</v>
      </c>
      <c r="U41" s="128">
        <v>1</v>
      </c>
      <c r="V41" s="128"/>
      <c r="W41" s="125">
        <v>0</v>
      </c>
      <c r="X41" s="129">
        <v>0</v>
      </c>
      <c r="Y41" s="130"/>
      <c r="Z41" s="131"/>
      <c r="AA41" s="76"/>
      <c r="AB41" s="60"/>
      <c r="AC41" s="60"/>
    </row>
    <row r="42" spans="1:29" ht="11.25" hidden="1" customHeight="1">
      <c r="A42" s="99"/>
      <c r="B42" s="116"/>
      <c r="C42" s="117" t="s">
        <v>147</v>
      </c>
      <c r="D42" s="118"/>
      <c r="E42" s="119"/>
      <c r="F42" s="120">
        <v>10113</v>
      </c>
      <c r="G42" s="121"/>
      <c r="H42" s="122"/>
      <c r="I42" s="123"/>
      <c r="J42" s="123"/>
      <c r="K42" s="122"/>
      <c r="L42" s="121"/>
      <c r="M42" s="124"/>
      <c r="N42" s="125">
        <v>0</v>
      </c>
      <c r="O42" s="126">
        <v>68000</v>
      </c>
      <c r="P42" s="125">
        <v>0</v>
      </c>
      <c r="Q42" s="125">
        <v>68000</v>
      </c>
      <c r="R42" s="125">
        <v>68000</v>
      </c>
      <c r="S42" s="127"/>
      <c r="T42" s="126">
        <v>68000</v>
      </c>
      <c r="U42" s="128">
        <v>1</v>
      </c>
      <c r="V42" s="128"/>
      <c r="W42" s="125">
        <v>0</v>
      </c>
      <c r="X42" s="129">
        <v>0</v>
      </c>
      <c r="Y42" s="130"/>
      <c r="Z42" s="131"/>
      <c r="AA42" s="76"/>
      <c r="AB42" s="60"/>
      <c r="AC42" s="60"/>
    </row>
    <row r="43" spans="1:29" ht="11.25" hidden="1" customHeight="1">
      <c r="A43" s="99"/>
      <c r="B43" s="116"/>
      <c r="C43" s="117" t="s">
        <v>148</v>
      </c>
      <c r="D43" s="118"/>
      <c r="E43" s="119"/>
      <c r="F43" s="120">
        <v>10113</v>
      </c>
      <c r="G43" s="121"/>
      <c r="H43" s="122"/>
      <c r="I43" s="123"/>
      <c r="J43" s="123"/>
      <c r="K43" s="122"/>
      <c r="L43" s="121"/>
      <c r="M43" s="124"/>
      <c r="N43" s="125">
        <v>0</v>
      </c>
      <c r="O43" s="126">
        <v>838550.46</v>
      </c>
      <c r="P43" s="125">
        <v>0</v>
      </c>
      <c r="Q43" s="125">
        <v>838550.46</v>
      </c>
      <c r="R43" s="125">
        <v>838550.46</v>
      </c>
      <c r="S43" s="127"/>
      <c r="T43" s="126">
        <v>838550.46</v>
      </c>
      <c r="U43" s="128">
        <v>1</v>
      </c>
      <c r="V43" s="128"/>
      <c r="W43" s="125">
        <v>0</v>
      </c>
      <c r="X43" s="129">
        <v>0</v>
      </c>
      <c r="Y43" s="130"/>
      <c r="Z43" s="131"/>
      <c r="AA43" s="76"/>
      <c r="AB43" s="60"/>
      <c r="AC43" s="60"/>
    </row>
    <row r="44" spans="1:29" ht="11.25" hidden="1" customHeight="1">
      <c r="A44" s="99"/>
      <c r="B44" s="116"/>
      <c r="C44" s="117" t="s">
        <v>149</v>
      </c>
      <c r="D44" s="118"/>
      <c r="E44" s="119"/>
      <c r="F44" s="120">
        <v>10113</v>
      </c>
      <c r="G44" s="121"/>
      <c r="H44" s="122"/>
      <c r="I44" s="123"/>
      <c r="J44" s="123"/>
      <c r="K44" s="122"/>
      <c r="L44" s="121"/>
      <c r="M44" s="124"/>
      <c r="N44" s="125">
        <v>0</v>
      </c>
      <c r="O44" s="126">
        <v>10</v>
      </c>
      <c r="P44" s="125">
        <v>0</v>
      </c>
      <c r="Q44" s="125">
        <v>10</v>
      </c>
      <c r="R44" s="125">
        <v>10</v>
      </c>
      <c r="S44" s="127"/>
      <c r="T44" s="126">
        <v>10</v>
      </c>
      <c r="U44" s="128">
        <v>1</v>
      </c>
      <c r="V44" s="128"/>
      <c r="W44" s="125">
        <v>0</v>
      </c>
      <c r="X44" s="129">
        <v>0</v>
      </c>
      <c r="Y44" s="130"/>
      <c r="Z44" s="131"/>
      <c r="AA44" s="76"/>
      <c r="AB44" s="60"/>
      <c r="AC44" s="60"/>
    </row>
    <row r="45" spans="1:29" ht="11.25" hidden="1" customHeight="1">
      <c r="A45" s="99"/>
      <c r="B45" s="116"/>
      <c r="C45" s="117" t="s">
        <v>150</v>
      </c>
      <c r="D45" s="118"/>
      <c r="E45" s="119"/>
      <c r="F45" s="120">
        <v>10312</v>
      </c>
      <c r="G45" s="121"/>
      <c r="H45" s="122"/>
      <c r="I45" s="123"/>
      <c r="J45" s="123"/>
      <c r="K45" s="122"/>
      <c r="L45" s="121"/>
      <c r="M45" s="124"/>
      <c r="N45" s="125">
        <v>0</v>
      </c>
      <c r="O45" s="126">
        <v>37603730.520000003</v>
      </c>
      <c r="P45" s="125">
        <v>0</v>
      </c>
      <c r="Q45" s="125">
        <v>37603730.520000003</v>
      </c>
      <c r="R45" s="125">
        <v>37603730.520000003</v>
      </c>
      <c r="S45" s="127"/>
      <c r="T45" s="126">
        <v>37603730.520000003</v>
      </c>
      <c r="U45" s="128">
        <v>1</v>
      </c>
      <c r="V45" s="128"/>
      <c r="W45" s="125">
        <v>0</v>
      </c>
      <c r="X45" s="129">
        <v>0</v>
      </c>
      <c r="Y45" s="130"/>
      <c r="Z45" s="131"/>
      <c r="AA45" s="76"/>
      <c r="AB45" s="60"/>
      <c r="AC45" s="60"/>
    </row>
    <row r="46" spans="1:29" ht="11.25" hidden="1" customHeight="1">
      <c r="A46" s="99"/>
      <c r="B46" s="116"/>
      <c r="C46" s="117" t="s">
        <v>151</v>
      </c>
      <c r="D46" s="118"/>
      <c r="E46" s="119"/>
      <c r="F46" s="120">
        <v>10312</v>
      </c>
      <c r="G46" s="121"/>
      <c r="H46" s="122"/>
      <c r="I46" s="123"/>
      <c r="J46" s="123"/>
      <c r="K46" s="122"/>
      <c r="L46" s="121"/>
      <c r="M46" s="124"/>
      <c r="N46" s="125">
        <v>0</v>
      </c>
      <c r="O46" s="126">
        <v>6641700</v>
      </c>
      <c r="P46" s="125">
        <v>0</v>
      </c>
      <c r="Q46" s="125">
        <v>6641700</v>
      </c>
      <c r="R46" s="125">
        <v>6641700</v>
      </c>
      <c r="S46" s="127"/>
      <c r="T46" s="126">
        <v>0</v>
      </c>
      <c r="U46" s="128">
        <v>0</v>
      </c>
      <c r="V46" s="128"/>
      <c r="W46" s="125">
        <v>6641700</v>
      </c>
      <c r="X46" s="129">
        <v>6641700</v>
      </c>
      <c r="Y46" s="130"/>
      <c r="Z46" s="131"/>
      <c r="AA46" s="76"/>
      <c r="AB46" s="60"/>
      <c r="AC46" s="60"/>
    </row>
    <row r="47" spans="1:29" ht="11.25" hidden="1" customHeight="1" thickBot="1">
      <c r="A47" s="99"/>
      <c r="B47" s="132"/>
      <c r="C47" s="133" t="s">
        <v>152</v>
      </c>
      <c r="D47" s="134"/>
      <c r="E47" s="135"/>
      <c r="F47" s="136">
        <v>10113</v>
      </c>
      <c r="G47" s="137"/>
      <c r="H47" s="138"/>
      <c r="I47" s="139"/>
      <c r="J47" s="139"/>
      <c r="K47" s="138"/>
      <c r="L47" s="137"/>
      <c r="M47" s="140"/>
      <c r="N47" s="141">
        <v>0</v>
      </c>
      <c r="O47" s="142">
        <v>2213900</v>
      </c>
      <c r="P47" s="141">
        <v>0</v>
      </c>
      <c r="Q47" s="141">
        <v>2213900</v>
      </c>
      <c r="R47" s="141">
        <v>2213900</v>
      </c>
      <c r="S47" s="143"/>
      <c r="T47" s="142">
        <v>0</v>
      </c>
      <c r="U47" s="144">
        <v>0</v>
      </c>
      <c r="V47" s="144"/>
      <c r="W47" s="141">
        <v>2213900</v>
      </c>
      <c r="X47" s="145">
        <v>2213900</v>
      </c>
      <c r="Y47" s="146"/>
      <c r="Z47" s="147"/>
      <c r="AA47" s="76"/>
      <c r="AB47" s="60"/>
      <c r="AC47" s="60"/>
    </row>
    <row r="48" spans="1:29" ht="409.6" hidden="1" customHeight="1">
      <c r="A48" s="99"/>
      <c r="B48" s="148"/>
      <c r="C48" s="149"/>
      <c r="D48" s="150"/>
      <c r="E48" s="151"/>
      <c r="F48" s="152"/>
      <c r="G48" s="71"/>
      <c r="H48" s="148"/>
      <c r="I48" s="148"/>
      <c r="J48" s="148"/>
      <c r="K48" s="148"/>
      <c r="L48" s="71"/>
      <c r="M48" s="151"/>
      <c r="N48" s="153">
        <v>0</v>
      </c>
      <c r="O48" s="154">
        <v>86847452.310000002</v>
      </c>
      <c r="P48" s="155">
        <v>0</v>
      </c>
      <c r="Q48" s="155">
        <v>86847452.310000002</v>
      </c>
      <c r="R48" s="156">
        <v>86847452.310000002</v>
      </c>
      <c r="S48" s="157"/>
      <c r="T48" s="158">
        <v>77960432.480000004</v>
      </c>
      <c r="U48" s="159">
        <v>0.89766999999999997</v>
      </c>
      <c r="V48" s="159">
        <v>0</v>
      </c>
      <c r="W48" s="160">
        <v>8887019.8300000001</v>
      </c>
      <c r="X48" s="161">
        <v>8887019.8300000001</v>
      </c>
      <c r="Y48" s="162"/>
      <c r="Z48" s="71"/>
      <c r="AA48" s="76"/>
      <c r="AB48" s="56"/>
      <c r="AC48" s="60"/>
    </row>
    <row r="49" spans="1:29" ht="15" customHeight="1" thickBot="1">
      <c r="A49" s="99"/>
      <c r="B49" s="163"/>
      <c r="C49" s="163"/>
      <c r="D49" s="164"/>
      <c r="E49" s="164"/>
      <c r="F49" s="165"/>
      <c r="G49" s="165"/>
      <c r="H49" s="165"/>
      <c r="I49" s="165"/>
      <c r="J49" s="165"/>
      <c r="K49" s="165"/>
      <c r="L49" s="166"/>
      <c r="M49" s="164"/>
      <c r="N49" s="167">
        <v>0</v>
      </c>
      <c r="O49" s="168">
        <v>86847452.310000002</v>
      </c>
      <c r="P49" s="167">
        <v>0</v>
      </c>
      <c r="Q49" s="167">
        <v>86847452.310000002</v>
      </c>
      <c r="R49" s="167">
        <v>86847452.310000002</v>
      </c>
      <c r="S49" s="167"/>
      <c r="T49" s="169">
        <v>77960432.480000004</v>
      </c>
      <c r="U49" s="170">
        <v>0.89766999999999997</v>
      </c>
      <c r="V49" s="170">
        <v>0</v>
      </c>
      <c r="W49" s="171">
        <v>8887019.8300000001</v>
      </c>
      <c r="X49" s="172">
        <v>8887019.8300000001</v>
      </c>
      <c r="Y49" s="173"/>
      <c r="Z49" s="165"/>
      <c r="AA49" s="174"/>
      <c r="AB49" s="77"/>
      <c r="AC49" s="175"/>
    </row>
    <row r="50" spans="1:29" ht="12.75" customHeight="1">
      <c r="A50" s="176"/>
      <c r="B50" s="177"/>
      <c r="C50" s="176"/>
      <c r="D50" s="177"/>
      <c r="E50" s="177"/>
      <c r="F50" s="177"/>
      <c r="G50" s="177"/>
      <c r="H50" s="176"/>
      <c r="I50" s="176"/>
      <c r="J50" s="176"/>
      <c r="K50" s="176"/>
      <c r="L50" s="176"/>
      <c r="M50" s="176"/>
      <c r="N50" s="176"/>
      <c r="O50" s="178"/>
      <c r="P50" s="179"/>
      <c r="Q50" s="179"/>
      <c r="R50" s="179"/>
      <c r="S50" s="60"/>
      <c r="T50" s="59"/>
      <c r="U50" s="60"/>
      <c r="V50" s="60"/>
      <c r="W50" s="60"/>
      <c r="X50" s="60"/>
      <c r="Y50" s="60"/>
      <c r="Z50" s="60"/>
      <c r="AA50" s="60"/>
      <c r="AB50" s="60"/>
      <c r="AC50" s="60"/>
    </row>
    <row r="51" spans="1:29" ht="12.75" customHeight="1">
      <c r="A51" s="176"/>
      <c r="B51" s="176"/>
      <c r="C51" s="176" t="s">
        <v>153</v>
      </c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  <c r="O51" s="178">
        <v>16250</v>
      </c>
      <c r="P51" s="179"/>
      <c r="Q51" s="179"/>
      <c r="R51" s="179"/>
      <c r="S51" s="60"/>
      <c r="T51" s="59">
        <v>16250</v>
      </c>
      <c r="U51" s="60"/>
      <c r="V51" s="60"/>
      <c r="W51" s="60"/>
      <c r="X51" s="60"/>
      <c r="Y51" s="60"/>
      <c r="Z51" s="60"/>
      <c r="AA51" s="60"/>
      <c r="AB51" s="60"/>
      <c r="AC51" s="60"/>
    </row>
    <row r="52" spans="1:29" ht="12.75" customHeight="1">
      <c r="A52" s="176"/>
      <c r="B52" s="176"/>
      <c r="C52" s="176"/>
      <c r="D52" s="176"/>
      <c r="E52" s="176"/>
      <c r="F52" s="176"/>
      <c r="G52" s="176"/>
      <c r="H52" s="176"/>
      <c r="I52" s="176"/>
      <c r="J52" s="176"/>
      <c r="K52" s="176"/>
      <c r="L52" s="176"/>
      <c r="M52" s="176"/>
      <c r="N52" s="176"/>
      <c r="O52" s="178"/>
      <c r="P52" s="179"/>
      <c r="Q52" s="179"/>
      <c r="R52" s="179"/>
      <c r="S52" s="60"/>
      <c r="T52" s="59"/>
      <c r="U52" s="60"/>
      <c r="V52" s="60"/>
      <c r="W52" s="60"/>
      <c r="X52" s="60"/>
      <c r="Y52" s="60"/>
      <c r="Z52" s="60"/>
      <c r="AA52" s="60"/>
      <c r="AB52" s="60"/>
      <c r="AC52" s="60"/>
    </row>
    <row r="53" spans="1:29" ht="12.75" customHeight="1">
      <c r="A53" s="179"/>
      <c r="B53" s="179"/>
      <c r="C53" s="179"/>
      <c r="D53" s="179"/>
      <c r="E53" s="179"/>
      <c r="F53" s="179"/>
      <c r="G53" s="179"/>
      <c r="H53" s="179"/>
      <c r="I53" s="179"/>
      <c r="J53" s="179"/>
      <c r="K53" s="179"/>
      <c r="L53" s="179"/>
      <c r="M53" s="179"/>
      <c r="N53" s="179"/>
      <c r="O53" s="178"/>
      <c r="P53" s="179"/>
      <c r="Q53" s="179"/>
      <c r="R53" s="179"/>
      <c r="S53" s="60"/>
      <c r="T53" s="59"/>
      <c r="U53" s="60"/>
      <c r="V53" s="60"/>
      <c r="W53" s="60"/>
      <c r="X53" s="60"/>
      <c r="Y53" s="60"/>
      <c r="Z53" s="60"/>
      <c r="AA53" s="60"/>
      <c r="AB53" s="60"/>
      <c r="AC53" s="60"/>
    </row>
    <row r="54" spans="1:29" ht="12.75" customHeight="1">
      <c r="A54" s="179"/>
      <c r="B54" s="179"/>
      <c r="C54" s="179"/>
      <c r="D54" s="179"/>
      <c r="E54" s="179"/>
      <c r="F54" s="179"/>
      <c r="G54" s="179"/>
      <c r="H54" s="180"/>
      <c r="I54" s="180"/>
      <c r="J54" s="180"/>
      <c r="K54" s="180"/>
      <c r="L54" s="180"/>
      <c r="M54" s="180"/>
      <c r="N54" s="180"/>
      <c r="O54" s="178"/>
      <c r="P54" s="179"/>
      <c r="Q54" s="179"/>
      <c r="R54" s="179"/>
      <c r="S54" s="60"/>
      <c r="T54" s="59"/>
      <c r="U54" s="60"/>
      <c r="V54" s="60"/>
      <c r="W54" s="60"/>
      <c r="X54" s="60"/>
      <c r="Y54" s="60"/>
      <c r="Z54" s="60"/>
      <c r="AA54" s="60"/>
      <c r="AB54" s="60"/>
      <c r="AC54" s="60"/>
    </row>
    <row r="55" spans="1:29" ht="12.75" customHeight="1">
      <c r="A55" s="179"/>
      <c r="B55" s="179"/>
      <c r="C55" s="179"/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78"/>
      <c r="P55" s="179"/>
      <c r="Q55" s="179"/>
      <c r="R55" s="179"/>
      <c r="S55" s="60"/>
      <c r="T55" s="59"/>
      <c r="U55" s="60"/>
      <c r="V55" s="60"/>
      <c r="W55" s="60"/>
      <c r="X55" s="60"/>
      <c r="Y55" s="60"/>
      <c r="Z55" s="60"/>
      <c r="AA55" s="60"/>
      <c r="AB55" s="60"/>
      <c r="AC55" s="60"/>
    </row>
  </sheetData>
  <autoFilter ref="A7:AC47">
    <filterColumn colId="2">
      <customFilters>
        <customFilter val="01*"/>
      </customFilters>
    </filterColumn>
  </autoFilter>
  <mergeCells count="16">
    <mergeCell ref="G5:G6"/>
    <mergeCell ref="B5:B6"/>
    <mergeCell ref="C5:C6"/>
    <mergeCell ref="D5:D6"/>
    <mergeCell ref="E5:E6"/>
    <mergeCell ref="F5:F6"/>
    <mergeCell ref="P5:Q5"/>
    <mergeCell ref="T5:V5"/>
    <mergeCell ref="W5:X5"/>
    <mergeCell ref="Z5:Z6"/>
    <mergeCell ref="H5:H6"/>
    <mergeCell ref="I5:I6"/>
    <mergeCell ref="J5:J6"/>
    <mergeCell ref="K5:K6"/>
    <mergeCell ref="L5:L6"/>
    <mergeCell ref="N5:O5"/>
  </mergeCells>
  <pageMargins left="0.39370078740157499" right="0.39370078740157499" top="0.59055118110236204" bottom="0.59055118110236204" header="0.499999992490753" footer="0.499999992490753"/>
  <pageSetup paperSize="9" scale="98" fitToHeight="0" orientation="landscape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2024</vt:lpstr>
      <vt:lpstr>по программам (в руб)</vt:lpstr>
      <vt:lpstr>Бюджет_1</vt:lpstr>
      <vt:lpstr>'2024'!Заголовки_для_печати</vt:lpstr>
      <vt:lpstr>Бюджет_1!Заголовки_для_печати</vt:lpstr>
      <vt:lpstr>'по программам (в руб)'!Заголовки_для_печати</vt:lpstr>
      <vt:lpstr>'2024'!Область_печати</vt:lpstr>
      <vt:lpstr>'по программам (в руб)'!Область_печати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2025-03-21T13:57:43Z</dcterms:modified>
</cp:coreProperties>
</file>